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425309B5-3E4B-4C69-A813-B493E627B2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PNS'!$A$1:$I$140</definedName>
    <definedName name="_xlnm.Print_Titles" localSheetId="0">'executie PNS'!$1:$8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E22" i="1"/>
  <c r="H24" i="1"/>
  <c r="D18" i="1" l="1"/>
  <c r="H18" i="1"/>
  <c r="I18" i="1"/>
  <c r="H82" i="1" l="1"/>
  <c r="H42" i="1"/>
  <c r="I60" i="1"/>
  <c r="I39" i="1"/>
  <c r="I48" i="1"/>
  <c r="H135" i="1"/>
  <c r="I135" i="1"/>
  <c r="I133" i="1"/>
  <c r="H133" i="1"/>
  <c r="H90" i="1"/>
  <c r="I69" i="1"/>
  <c r="H69" i="1"/>
  <c r="H66" i="1"/>
  <c r="I49" i="1"/>
  <c r="G42" i="1" l="1"/>
  <c r="I36" i="1"/>
  <c r="I30" i="1"/>
  <c r="H21" i="1"/>
  <c r="I17" i="1"/>
  <c r="H17" i="1"/>
  <c r="H14" i="1"/>
  <c r="I10" i="1"/>
  <c r="H10" i="1"/>
  <c r="E133" i="1"/>
  <c r="E16" i="1"/>
  <c r="F17" i="1"/>
  <c r="F16" i="1" s="1"/>
  <c r="H36" i="1" l="1"/>
  <c r="I29" i="1"/>
  <c r="F29" i="1"/>
  <c r="E29" i="1"/>
  <c r="D133" i="1" l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C111" i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9" i="1"/>
  <c r="D20" i="1"/>
  <c r="D21" i="1"/>
  <c r="D23" i="1"/>
  <c r="D24" i="1"/>
  <c r="D25" i="1"/>
  <c r="D26" i="1"/>
  <c r="D27" i="1"/>
  <c r="D28" i="1"/>
  <c r="D30" i="1"/>
  <c r="D29" i="1" s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C16" i="1"/>
  <c r="B16" i="1"/>
  <c r="G36" i="1" l="1"/>
  <c r="D134" i="1"/>
  <c r="E118" i="1"/>
  <c r="F118" i="1"/>
  <c r="H118" i="1"/>
  <c r="I118" i="1"/>
  <c r="E116" i="1"/>
  <c r="F116" i="1"/>
  <c r="H116" i="1"/>
  <c r="I116" i="1"/>
  <c r="B32" i="1"/>
  <c r="C29" i="1"/>
  <c r="H29" i="1"/>
  <c r="B29" i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E65" i="1"/>
  <c r="F65" i="1"/>
  <c r="H65" i="1"/>
  <c r="I65" i="1"/>
  <c r="E76" i="1"/>
  <c r="F76" i="1"/>
  <c r="H76" i="1"/>
  <c r="I76" i="1"/>
  <c r="E36" i="1"/>
  <c r="F36" i="1"/>
  <c r="E33" i="1"/>
  <c r="F33" i="1"/>
  <c r="H33" i="1"/>
  <c r="H32" i="1" s="1"/>
  <c r="I33" i="1"/>
  <c r="I32" i="1" s="1"/>
  <c r="C9" i="1"/>
  <c r="E9" i="1"/>
  <c r="F9" i="1"/>
  <c r="H9" i="1"/>
  <c r="I9" i="1"/>
  <c r="G116" i="1" l="1"/>
  <c r="G118" i="1"/>
  <c r="G33" i="1"/>
  <c r="G32" i="1" s="1"/>
  <c r="D33" i="1"/>
  <c r="D76" i="1"/>
  <c r="D65" i="1"/>
  <c r="D69" i="1"/>
  <c r="D36" i="1"/>
  <c r="G9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D16" i="1" s="1"/>
  <c r="E115" i="1"/>
  <c r="F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C32" i="1"/>
  <c r="H64" i="1"/>
  <c r="C115" i="1"/>
  <c r="C114" i="1" s="1"/>
  <c r="C140" i="1" s="1"/>
  <c r="E32" i="1"/>
  <c r="B115" i="1"/>
  <c r="B114" i="1" s="1"/>
  <c r="B140" i="1" s="1"/>
  <c r="B111" i="1"/>
  <c r="B9" i="1"/>
  <c r="D64" i="1" l="1"/>
  <c r="D139" i="1" s="1"/>
  <c r="D32" i="1"/>
  <c r="E139" i="1"/>
  <c r="E114" i="1"/>
  <c r="E138" i="1" s="1"/>
  <c r="D115" i="1"/>
  <c r="H139" i="1"/>
  <c r="G64" i="1"/>
  <c r="G139" i="1" s="1"/>
  <c r="H114" i="1"/>
  <c r="H138" i="1" s="1"/>
  <c r="G115" i="1"/>
  <c r="C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<sst xmlns="http://schemas.openxmlformats.org/spreadsheetml/2006/main" count="331" uniqueCount="148">
  <si>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</si>
  <si>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</si>
  <si>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</si>
  <si>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</si>
  <si>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</si>
  <si>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</si>
  <si>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</si>
  <si>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</si>
  <si>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</si>
  <si>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</si>
  <si>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</si>
  <si>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</si>
  <si>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</si>
  <si>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</si>
  <si>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</si>
  <si>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</si>
  <si>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</si>
  <si>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</si>
  <si>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</si>
  <si>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</si>
  <si>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</si>
  <si>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</si>
  <si>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</si>
  <si>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</si>
  <si>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</si>
  <si>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</si>
  <si>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</si>
  <si>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</si>
  <si>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</si>
  <si>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</si>
  <si>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</si>
  <si>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</si>
  <si>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</si>
  <si>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</si>
  <si>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</si>
  <si>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</si>
  <si>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</si>
  <si>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</si>
  <si>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</si>
  <si>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</si>
  <si>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</si>
  <si>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</si>
  <si>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</si>
  <si>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</si>
  <si>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</si>
  <si>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</si>
  <si>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</si>
  <si>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</si>
  <si>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</si>
  <si>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</si>
  <si>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</si>
  <si>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</si>
  <si>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</si>
  <si>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</si>
  <si>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</si>
  <si>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</si>
  <si>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</si>
  <si>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</si>
  <si>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</si>
  <si>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</si>
  <si>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</si>
  <si>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</si>
  <si>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</si>
  <si>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</si>
  <si>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</si>
  <si>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</si>
  <si>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</si>
  <si>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</si>
  <si>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</si>
  <si>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</si>
  <si>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</si>
  <si>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</si>
  <si>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</si>
  <si>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</si>
  <si>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</si>
  <si>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</si>
  <si>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</si>
  <si>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</si>
  <si>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</si>
  <si>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</si>
  <si>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</si>
  <si>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</si>
  <si>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</si>
  <si>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</si>
  <si>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</si>
  <si>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</si>
  <si>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</si>
  <si>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</si>
  <si>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</si>
  <si>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</si>
  <si>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</si>
  <si>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</si>
  <si>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</si>
  <si>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</si>
  <si>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</si>
  <si>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</si>
  <si>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</si>
  <si>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</si>
  <si>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</si>
  <si>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</si>
  <si>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</si>
  <si>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</si>
  <si>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</si>
  <si>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</si>
  <si>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</si>
  <si>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</si>
  <si>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</si>
  <si>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</si>
  <si>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</si>
  <si>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</si>
  <si>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</si>
  <si>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</si>
  <si>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</si>
  <si>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</si>
  <si>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</si>
  <si>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</si>
  <si>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</si>
  <si>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</si>
  <si>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</si>
  <si>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</si>
  <si>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</si>
  <si>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</si>
  <si>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</si>
  <si>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</si>
  <si>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</si>
  <si>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</si>
  <si>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</si>
  <si>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</si>
  <si>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</si>
  <si>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</si>
  <si>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</si>
  <si>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</si>
  <si>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</si>
  <si>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</si>
  <si>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</si>
  <si>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</si>
  <si>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</si>
  <si>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</si>
  <si>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</si>
  <si>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>CASA DE ASIGURARI DE SANATATE BACAU</t>
  </si>
  <si>
    <t>PREŞEDINTE- DIRECTOR GENERAL ,</t>
  </si>
  <si>
    <t>DIRECTOR ECONOMIC,</t>
  </si>
  <si>
    <t xml:space="preserve">EC.ION MARIUS SAVIN </t>
  </si>
  <si>
    <t xml:space="preserve">EC.EMANOELA DRAGHICI </t>
  </si>
  <si>
    <t>Credite bugetare trim I
an 2020</t>
  </si>
  <si>
    <t>LA 31.03.2020</t>
  </si>
  <si>
    <t>Sume alocate de casa de asigurari  de  sanatate luna curenta -martie  2020</t>
  </si>
  <si>
    <t>Sume alocate de casa de asigurari  de  sanatate cumulat - la data de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</si>
</sst>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7" fontId="1" fillId="0" borderId="0" xfId="1" applyNumberFormat="1" applyFill="1"/>
    <xf numFmtId="4" fontId="6" fillId="0" borderId="0" xfId="16" applyNumberFormat="1" applyFont="1" applyAlignment="1"/>
    <xf numFmtId="165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zoomScaleNormal="100" workbookViewId="0">
      <pane xSplit="1" ySplit="7" topLeftCell="B128" activePane="bottomRight" state="frozen"/>
      <selection activeCell="A38" sqref="A38"/>
      <selection pane="topRight" activeCell="A38" sqref="A38"/>
      <selection pane="bottomLeft" activeCell="A38" sqref="A38"/>
      <selection pane="bottomRight" activeCell="E24" sqref="E24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139</v>
      </c>
      <c r="B1" s="1"/>
    </row>
    <row r="2" spans="1:9" ht="16.5" x14ac:dyDescent="0.2">
      <c r="A2" s="57" t="s">
        <v>117</v>
      </c>
      <c r="B2" s="57"/>
      <c r="C2" s="57"/>
      <c r="D2" s="57"/>
      <c r="E2" s="57"/>
      <c r="F2" s="57"/>
      <c r="G2" s="57"/>
      <c r="H2" s="57"/>
      <c r="I2" s="57"/>
    </row>
    <row r="3" spans="1:9" ht="16.5" x14ac:dyDescent="0.25">
      <c r="A3" s="58" t="s">
        <v>145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9" t="s">
        <v>118</v>
      </c>
      <c r="B6" s="60" t="s">
        <v>137</v>
      </c>
      <c r="C6" s="60" t="s">
        <v>144</v>
      </c>
      <c r="D6" s="61" t="s">
        <v>146</v>
      </c>
      <c r="E6" s="62"/>
      <c r="F6" s="62"/>
      <c r="G6" s="61" t="s">
        <v>147</v>
      </c>
      <c r="H6" s="62"/>
      <c r="I6" s="62"/>
    </row>
    <row r="7" spans="1:9" s="5" customFormat="1" ht="46.5" customHeight="1" x14ac:dyDescent="0.15">
      <c r="A7" s="59"/>
      <c r="B7" s="60"/>
      <c r="C7" s="60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6359</v>
      </c>
      <c r="C9" s="8">
        <f t="shared" ref="C9:I9" si="0">+C10+C11+C12+C13+C14+C15</f>
        <v>5093</v>
      </c>
      <c r="D9" s="8">
        <f>+E9+F9</f>
        <v>2315.04</v>
      </c>
      <c r="E9" s="51">
        <f t="shared" si="0"/>
        <v>1392.65</v>
      </c>
      <c r="F9" s="51">
        <f t="shared" si="0"/>
        <v>922.39</v>
      </c>
      <c r="G9" s="51">
        <f>+H9+I9</f>
        <v>6571.52</v>
      </c>
      <c r="H9" s="51">
        <f t="shared" si="0"/>
        <v>3588.0640000000003</v>
      </c>
      <c r="I9" s="51">
        <f t="shared" si="0"/>
        <v>2983.4559999999997</v>
      </c>
    </row>
    <row r="10" spans="1:9" x14ac:dyDescent="0.2">
      <c r="A10" s="9" t="s">
        <v>2</v>
      </c>
      <c r="B10" s="8">
        <v>6359</v>
      </c>
      <c r="C10" s="38">
        <v>5093</v>
      </c>
      <c r="D10" s="51">
        <f t="shared" ref="D10:D73" si="1">+E10+F10</f>
        <v>1814.52</v>
      </c>
      <c r="E10" s="52">
        <v>892.13</v>
      </c>
      <c r="F10" s="52">
        <v>922.39</v>
      </c>
      <c r="G10" s="51">
        <f t="shared" ref="G10:G73" si="2">+H10+I10</f>
        <v>5092.68</v>
      </c>
      <c r="H10" s="52">
        <f>313.87+903.224+892.13</f>
        <v>2109.2240000000002</v>
      </c>
      <c r="I10" s="52">
        <f>49.837+1013.903+997.326+922.39</f>
        <v>2983.4559999999997</v>
      </c>
    </row>
    <row r="11" spans="1:9" ht="25.5" x14ac:dyDescent="0.2">
      <c r="A11" s="9" t="s">
        <v>3</v>
      </c>
      <c r="B11" s="8"/>
      <c r="C11" s="38"/>
      <c r="D11" s="51">
        <f t="shared" si="1"/>
        <v>0</v>
      </c>
      <c r="E11" s="52"/>
      <c r="F11" s="52"/>
      <c r="G11" s="51">
        <f t="shared" si="2"/>
        <v>0</v>
      </c>
      <c r="H11" s="52"/>
      <c r="I11" s="52"/>
    </row>
    <row r="12" spans="1:9" ht="16.5" customHeight="1" x14ac:dyDescent="0.2">
      <c r="A12" s="9" t="s">
        <v>4</v>
      </c>
      <c r="B12" s="8"/>
      <c r="C12" s="38"/>
      <c r="D12" s="51">
        <f t="shared" si="1"/>
        <v>0</v>
      </c>
      <c r="E12" s="52"/>
      <c r="F12" s="52"/>
      <c r="G12" s="51">
        <f t="shared" si="2"/>
        <v>0</v>
      </c>
      <c r="H12" s="52"/>
      <c r="I12" s="52"/>
    </row>
    <row r="13" spans="1:9" ht="31.5" customHeight="1" x14ac:dyDescent="0.2">
      <c r="A13" s="9" t="s">
        <v>5</v>
      </c>
      <c r="B13" s="8"/>
      <c r="C13" s="38"/>
      <c r="D13" s="51">
        <f t="shared" si="1"/>
        <v>0</v>
      </c>
      <c r="E13" s="52"/>
      <c r="F13" s="52"/>
      <c r="G13" s="51">
        <f t="shared" si="2"/>
        <v>0</v>
      </c>
      <c r="H13" s="52"/>
      <c r="I13" s="52"/>
    </row>
    <row r="14" spans="1:9" ht="30.75" customHeight="1" x14ac:dyDescent="0.2">
      <c r="A14" s="9" t="s">
        <v>6</v>
      </c>
      <c r="B14" s="8"/>
      <c r="C14" s="38"/>
      <c r="D14" s="51">
        <f t="shared" si="1"/>
        <v>500.52</v>
      </c>
      <c r="E14" s="52">
        <v>500.52</v>
      </c>
      <c r="F14" s="52"/>
      <c r="G14" s="51">
        <f t="shared" si="2"/>
        <v>1478.84</v>
      </c>
      <c r="H14" s="52">
        <f>485.84+492.48+500.52</f>
        <v>1478.84</v>
      </c>
      <c r="I14" s="52"/>
    </row>
    <row r="15" spans="1:9" ht="24" customHeight="1" x14ac:dyDescent="0.2">
      <c r="A15" s="9" t="s">
        <v>7</v>
      </c>
      <c r="B15" s="8"/>
      <c r="C15" s="38"/>
      <c r="D15" s="51">
        <f t="shared" si="1"/>
        <v>0</v>
      </c>
      <c r="E15" s="52"/>
      <c r="F15" s="52"/>
      <c r="G15" s="51">
        <f t="shared" si="2"/>
        <v>0</v>
      </c>
      <c r="H15" s="52"/>
      <c r="I15" s="52"/>
    </row>
    <row r="16" spans="1:9" x14ac:dyDescent="0.2">
      <c r="A16" s="10" t="s">
        <v>8</v>
      </c>
      <c r="B16" s="8">
        <f>+B17+B18+B22+B21</f>
        <v>14870</v>
      </c>
      <c r="C16" s="8">
        <f t="shared" ref="C16:I16" si="3">+C17+C18+C22+C21</f>
        <v>11204</v>
      </c>
      <c r="D16" s="8">
        <f t="shared" si="3"/>
        <v>3303.2780000000002</v>
      </c>
      <c r="E16" s="8">
        <f t="shared" si="3"/>
        <v>58.424999999999997</v>
      </c>
      <c r="F16" s="8">
        <f t="shared" si="3"/>
        <v>3244.8530000000001</v>
      </c>
      <c r="G16" s="51">
        <f t="shared" si="2"/>
        <v>11201.499999999998</v>
      </c>
      <c r="H16" s="51">
        <f t="shared" si="3"/>
        <v>74.35499999999999</v>
      </c>
      <c r="I16" s="51">
        <f t="shared" si="3"/>
        <v>11127.144999999999</v>
      </c>
    </row>
    <row r="17" spans="1:9" x14ac:dyDescent="0.2">
      <c r="A17" s="11" t="s">
        <v>9</v>
      </c>
      <c r="B17" s="12">
        <v>13693</v>
      </c>
      <c r="C17" s="12">
        <v>10272</v>
      </c>
      <c r="D17" s="51">
        <f t="shared" si="1"/>
        <v>3248.51</v>
      </c>
      <c r="E17" s="52">
        <v>3.657</v>
      </c>
      <c r="F17" s="52">
        <f>3248.51-3.657</f>
        <v>3244.8530000000001</v>
      </c>
      <c r="G17" s="51">
        <f t="shared" si="2"/>
        <v>10271.169999999998</v>
      </c>
      <c r="H17" s="52">
        <f>4.428+3.657</f>
        <v>8.0850000000000009</v>
      </c>
      <c r="I17" s="52">
        <f>3747-4.428+3275.66+3244.853</f>
        <v>10263.084999999999</v>
      </c>
    </row>
    <row r="18" spans="1:9" x14ac:dyDescent="0.2">
      <c r="A18" s="13" t="s">
        <v>10</v>
      </c>
      <c r="B18" s="12">
        <v>1107</v>
      </c>
      <c r="C18" s="12">
        <v>865</v>
      </c>
      <c r="D18" s="51">
        <f t="shared" si="1"/>
        <v>0</v>
      </c>
      <c r="E18" s="52"/>
      <c r="F18" s="52"/>
      <c r="G18" s="51">
        <f t="shared" si="2"/>
        <v>864.06000000000006</v>
      </c>
      <c r="H18" s="52">
        <f>+H19+H20</f>
        <v>0</v>
      </c>
      <c r="I18" s="52">
        <f>239.771+152.454+234.398+237.437</f>
        <v>864.06000000000006</v>
      </c>
    </row>
    <row r="19" spans="1:9" x14ac:dyDescent="0.2">
      <c r="A19" s="14" t="s">
        <v>130</v>
      </c>
      <c r="B19" s="40" t="s">
        <v>125</v>
      </c>
      <c r="C19" s="40" t="s">
        <v>125</v>
      </c>
      <c r="D19" s="51">
        <f t="shared" si="1"/>
        <v>0</v>
      </c>
      <c r="E19" s="52"/>
      <c r="F19" s="52"/>
      <c r="G19" s="51">
        <f t="shared" si="2"/>
        <v>0</v>
      </c>
      <c r="H19" s="52"/>
      <c r="I19" s="52"/>
    </row>
    <row r="20" spans="1:9" x14ac:dyDescent="0.2">
      <c r="A20" s="14" t="s">
        <v>131</v>
      </c>
      <c r="B20" s="40" t="s">
        <v>125</v>
      </c>
      <c r="C20" s="40" t="s">
        <v>125</v>
      </c>
      <c r="D20" s="51">
        <f t="shared" si="1"/>
        <v>0</v>
      </c>
      <c r="E20" s="52"/>
      <c r="F20" s="52"/>
      <c r="G20" s="51">
        <f t="shared" si="2"/>
        <v>0</v>
      </c>
      <c r="H20" s="52"/>
      <c r="I20" s="52"/>
    </row>
    <row r="21" spans="1:9" ht="25.5" x14ac:dyDescent="0.2">
      <c r="A21" s="15" t="s">
        <v>11</v>
      </c>
      <c r="B21" s="12">
        <v>16</v>
      </c>
      <c r="C21" s="38">
        <v>13</v>
      </c>
      <c r="D21" s="51">
        <f t="shared" si="1"/>
        <v>4.34</v>
      </c>
      <c r="E21" s="52">
        <v>4.34</v>
      </c>
      <c r="F21" s="52"/>
      <c r="G21" s="51">
        <f t="shared" si="2"/>
        <v>12.497</v>
      </c>
      <c r="H21" s="52">
        <f>3.917+4.24+4.34</f>
        <v>12.497</v>
      </c>
      <c r="I21" s="52"/>
    </row>
    <row r="22" spans="1:9" ht="25.5" x14ac:dyDescent="0.2">
      <c r="A22" s="15" t="s">
        <v>124</v>
      </c>
      <c r="B22" s="12">
        <v>54</v>
      </c>
      <c r="C22" s="12">
        <v>54</v>
      </c>
      <c r="D22" s="51">
        <f t="shared" si="1"/>
        <v>50.427999999999997</v>
      </c>
      <c r="E22" s="53">
        <f>E23+E24+E25+E26+E27+E28</f>
        <v>50.427999999999997</v>
      </c>
      <c r="F22" s="53"/>
      <c r="G22" s="51">
        <f t="shared" si="2"/>
        <v>53.772999999999996</v>
      </c>
      <c r="H22" s="53">
        <f>H23+H24+H25+H26+H27+H28</f>
        <v>53.772999999999996</v>
      </c>
      <c r="I22" s="53">
        <f t="shared" ref="I22" si="4">+I23+I24+I25+I26+I27+I28</f>
        <v>0</v>
      </c>
    </row>
    <row r="23" spans="1:9" x14ac:dyDescent="0.2">
      <c r="A23" s="15" t="s">
        <v>12</v>
      </c>
      <c r="B23" s="40" t="s">
        <v>125</v>
      </c>
      <c r="C23" s="40" t="s">
        <v>125</v>
      </c>
      <c r="D23" s="51">
        <f t="shared" si="1"/>
        <v>0</v>
      </c>
      <c r="E23" s="52"/>
      <c r="F23" s="52"/>
      <c r="G23" s="51">
        <f t="shared" si="2"/>
        <v>0</v>
      </c>
      <c r="H23" s="52"/>
      <c r="I23" s="52"/>
    </row>
    <row r="24" spans="1:9" x14ac:dyDescent="0.2">
      <c r="A24" s="15" t="s">
        <v>13</v>
      </c>
      <c r="B24" s="40" t="s">
        <v>125</v>
      </c>
      <c r="C24" s="40" t="s">
        <v>125</v>
      </c>
      <c r="D24" s="51">
        <f t="shared" si="1"/>
        <v>50.427999999999997</v>
      </c>
      <c r="E24" s="52">
        <v>50.427999999999997</v>
      </c>
      <c r="F24" s="52"/>
      <c r="G24" s="51">
        <f t="shared" si="2"/>
        <v>53.772999999999996</v>
      </c>
      <c r="H24" s="53">
        <f>3.345+50.428</f>
        <v>53.772999999999996</v>
      </c>
      <c r="I24" s="52"/>
    </row>
    <row r="25" spans="1:9" x14ac:dyDescent="0.2">
      <c r="A25" s="15" t="s">
        <v>14</v>
      </c>
      <c r="B25" s="40" t="s">
        <v>125</v>
      </c>
      <c r="C25" s="40" t="s">
        <v>125</v>
      </c>
      <c r="D25" s="51">
        <f t="shared" si="1"/>
        <v>0</v>
      </c>
      <c r="E25" s="52"/>
      <c r="F25" s="52"/>
      <c r="G25" s="51">
        <f t="shared" si="2"/>
        <v>0</v>
      </c>
      <c r="H25" s="52"/>
      <c r="I25" s="52"/>
    </row>
    <row r="26" spans="1:9" x14ac:dyDescent="0.2">
      <c r="A26" s="15" t="s">
        <v>15</v>
      </c>
      <c r="B26" s="40" t="s">
        <v>125</v>
      </c>
      <c r="C26" s="40" t="s">
        <v>125</v>
      </c>
      <c r="D26" s="51">
        <f t="shared" si="1"/>
        <v>0</v>
      </c>
      <c r="E26" s="52"/>
      <c r="F26" s="52"/>
      <c r="G26" s="51">
        <f t="shared" si="2"/>
        <v>0</v>
      </c>
      <c r="H26" s="52"/>
      <c r="I26" s="52"/>
    </row>
    <row r="27" spans="1:9" x14ac:dyDescent="0.2">
      <c r="A27" s="15" t="s">
        <v>16</v>
      </c>
      <c r="B27" s="40" t="s">
        <v>125</v>
      </c>
      <c r="C27" s="40" t="s">
        <v>125</v>
      </c>
      <c r="D27" s="51">
        <f t="shared" si="1"/>
        <v>0</v>
      </c>
      <c r="E27" s="52"/>
      <c r="F27" s="52"/>
      <c r="G27" s="51">
        <f t="shared" si="2"/>
        <v>0</v>
      </c>
      <c r="H27" s="52"/>
      <c r="I27" s="52"/>
    </row>
    <row r="28" spans="1:9" x14ac:dyDescent="0.2">
      <c r="A28" s="15" t="s">
        <v>17</v>
      </c>
      <c r="B28" s="40" t="s">
        <v>125</v>
      </c>
      <c r="C28" s="40" t="s">
        <v>125</v>
      </c>
      <c r="D28" s="51">
        <f t="shared" si="1"/>
        <v>0</v>
      </c>
      <c r="E28" s="52"/>
      <c r="F28" s="52"/>
      <c r="G28" s="51">
        <f t="shared" si="2"/>
        <v>0</v>
      </c>
      <c r="H28" s="52"/>
      <c r="I28" s="52"/>
    </row>
    <row r="29" spans="1:9" x14ac:dyDescent="0.2">
      <c r="A29" s="10" t="s">
        <v>18</v>
      </c>
      <c r="B29" s="8">
        <f>+B30+B31</f>
        <v>346</v>
      </c>
      <c r="C29" s="8">
        <f t="shared" ref="C29:I29" si="5">+C30+C31</f>
        <v>261</v>
      </c>
      <c r="D29" s="8">
        <f t="shared" si="5"/>
        <v>86.37</v>
      </c>
      <c r="E29" s="51">
        <f t="shared" si="5"/>
        <v>0</v>
      </c>
      <c r="F29" s="51">
        <f t="shared" si="5"/>
        <v>86.37</v>
      </c>
      <c r="G29" s="51">
        <f t="shared" si="2"/>
        <v>260.54000000000002</v>
      </c>
      <c r="H29" s="51">
        <f t="shared" si="5"/>
        <v>0</v>
      </c>
      <c r="I29" s="51">
        <f t="shared" si="5"/>
        <v>260.54000000000002</v>
      </c>
    </row>
    <row r="30" spans="1:9" x14ac:dyDescent="0.2">
      <c r="A30" s="14" t="s">
        <v>19</v>
      </c>
      <c r="B30" s="12">
        <v>346</v>
      </c>
      <c r="C30" s="38">
        <v>261</v>
      </c>
      <c r="D30" s="51">
        <f t="shared" si="1"/>
        <v>86.37</v>
      </c>
      <c r="E30" s="52"/>
      <c r="F30" s="52">
        <v>86.37</v>
      </c>
      <c r="G30" s="51">
        <f t="shared" si="2"/>
        <v>260.54000000000002</v>
      </c>
      <c r="H30" s="52"/>
      <c r="I30" s="51">
        <f>0.004+77.936+96.23+86.37</f>
        <v>260.54000000000002</v>
      </c>
    </row>
    <row r="31" spans="1:9" x14ac:dyDescent="0.2">
      <c r="A31" s="14" t="s">
        <v>20</v>
      </c>
      <c r="B31" s="12"/>
      <c r="C31" s="38"/>
      <c r="D31" s="51">
        <f t="shared" si="1"/>
        <v>0</v>
      </c>
      <c r="E31" s="52"/>
      <c r="F31" s="52"/>
      <c r="G31" s="51">
        <f t="shared" si="2"/>
        <v>0</v>
      </c>
      <c r="H31" s="52"/>
      <c r="I31" s="52"/>
    </row>
    <row r="32" spans="1:9" x14ac:dyDescent="0.2">
      <c r="A32" s="10" t="s">
        <v>21</v>
      </c>
      <c r="B32" s="8">
        <f t="shared" ref="B32:I32" si="6">+B36+B33</f>
        <v>726</v>
      </c>
      <c r="C32" s="8">
        <f t="shared" si="6"/>
        <v>573</v>
      </c>
      <c r="D32" s="51">
        <f t="shared" si="1"/>
        <v>176.75</v>
      </c>
      <c r="E32" s="51">
        <f t="shared" si="6"/>
        <v>49.497</v>
      </c>
      <c r="F32" s="51">
        <f t="shared" si="6"/>
        <v>127.253</v>
      </c>
      <c r="G32" s="51">
        <f t="shared" si="6"/>
        <v>572.11599999999999</v>
      </c>
      <c r="H32" s="51">
        <f t="shared" si="6"/>
        <v>148.446</v>
      </c>
      <c r="I32" s="51">
        <f t="shared" si="6"/>
        <v>423.66999999999996</v>
      </c>
    </row>
    <row r="33" spans="1:9" x14ac:dyDescent="0.2">
      <c r="A33" s="41" t="s">
        <v>132</v>
      </c>
      <c r="B33" s="12"/>
      <c r="C33" s="12"/>
      <c r="D33" s="51">
        <f t="shared" si="1"/>
        <v>0</v>
      </c>
      <c r="E33" s="53">
        <f t="shared" ref="E33:I33" si="7">+E34+E35</f>
        <v>0</v>
      </c>
      <c r="F33" s="53">
        <f t="shared" si="7"/>
        <v>0</v>
      </c>
      <c r="G33" s="51">
        <f t="shared" si="2"/>
        <v>0</v>
      </c>
      <c r="H33" s="53">
        <f t="shared" si="7"/>
        <v>0</v>
      </c>
      <c r="I33" s="53">
        <f t="shared" si="7"/>
        <v>0</v>
      </c>
    </row>
    <row r="34" spans="1:9" x14ac:dyDescent="0.2">
      <c r="A34" s="14" t="s">
        <v>136</v>
      </c>
      <c r="B34" s="40" t="s">
        <v>125</v>
      </c>
      <c r="C34" s="40" t="s">
        <v>125</v>
      </c>
      <c r="D34" s="51">
        <f t="shared" si="1"/>
        <v>0</v>
      </c>
      <c r="E34" s="52"/>
      <c r="F34" s="52"/>
      <c r="G34" s="51">
        <f t="shared" si="2"/>
        <v>0</v>
      </c>
      <c r="H34" s="52"/>
      <c r="I34" s="52"/>
    </row>
    <row r="35" spans="1:9" x14ac:dyDescent="0.2">
      <c r="A35" s="42" t="s">
        <v>135</v>
      </c>
      <c r="B35" s="40" t="s">
        <v>125</v>
      </c>
      <c r="C35" s="40" t="s">
        <v>125</v>
      </c>
      <c r="D35" s="51">
        <f t="shared" si="1"/>
        <v>0</v>
      </c>
      <c r="E35" s="52"/>
      <c r="F35" s="52"/>
      <c r="G35" s="51">
        <f t="shared" si="2"/>
        <v>0</v>
      </c>
      <c r="H35" s="52"/>
      <c r="I35" s="52"/>
    </row>
    <row r="36" spans="1:9" x14ac:dyDescent="0.2">
      <c r="A36" s="41" t="s">
        <v>133</v>
      </c>
      <c r="B36" s="12">
        <v>726</v>
      </c>
      <c r="C36" s="12">
        <v>573</v>
      </c>
      <c r="D36" s="51">
        <f t="shared" si="1"/>
        <v>176.75</v>
      </c>
      <c r="E36" s="53">
        <f>+E37+E38+E39+E40+E41+E42+E43+E44+E45+E46+E47+E48+E49+E50+E51+E52+E53+E54+E55+E56+E57+E58+E59+E60+E61+E62</f>
        <v>49.497</v>
      </c>
      <c r="F36" s="53">
        <f t="shared" ref="F36:H36" si="8">+F37+F38+F39+F40+F41+F42+F43+F44+F45+F46+F47+F48+F49+F50+F51+F52+F53+F54+F55+F56+F57+F58+F59+F60+F61+F62</f>
        <v>127.253</v>
      </c>
      <c r="G36" s="53">
        <f>+G37+G38+G39+G40+G41+G42+G43+G44+G45+G46+G47+G48+G49+G50+G51+G52+G53+G54+G55+G56+G57+G58+G59+G60+G61+G62</f>
        <v>572.11599999999999</v>
      </c>
      <c r="H36" s="53">
        <f t="shared" si="8"/>
        <v>148.446</v>
      </c>
      <c r="I36" s="53">
        <f>+I37+I38+I39+I40+I41+I42+I43+I44+I45+I46+I47+I48+I49+I50+I51+I52+I53+I54+I55+I56+I57+I58+I59+I60+I61+I62</f>
        <v>423.66999999999996</v>
      </c>
    </row>
    <row r="37" spans="1:9" x14ac:dyDescent="0.2">
      <c r="A37" s="14" t="s">
        <v>22</v>
      </c>
      <c r="B37" s="40" t="s">
        <v>125</v>
      </c>
      <c r="C37" s="40" t="s">
        <v>125</v>
      </c>
      <c r="D37" s="51">
        <f t="shared" si="1"/>
        <v>0</v>
      </c>
      <c r="E37" s="52"/>
      <c r="F37" s="52"/>
      <c r="G37" s="51">
        <f t="shared" si="2"/>
        <v>0</v>
      </c>
      <c r="H37" s="52"/>
      <c r="I37" s="52"/>
    </row>
    <row r="38" spans="1:9" x14ac:dyDescent="0.2">
      <c r="A38" s="14" t="s">
        <v>23</v>
      </c>
      <c r="B38" s="40" t="s">
        <v>125</v>
      </c>
      <c r="C38" s="40" t="s">
        <v>125</v>
      </c>
      <c r="D38" s="51">
        <f t="shared" si="1"/>
        <v>0</v>
      </c>
      <c r="E38" s="52"/>
      <c r="F38" s="52"/>
      <c r="G38" s="51">
        <f t="shared" si="2"/>
        <v>0</v>
      </c>
      <c r="H38" s="52"/>
      <c r="I38" s="52"/>
    </row>
    <row r="39" spans="1:9" x14ac:dyDescent="0.2">
      <c r="A39" s="14" t="s">
        <v>24</v>
      </c>
      <c r="B39" s="40" t="s">
        <v>125</v>
      </c>
      <c r="C39" s="40" t="s">
        <v>125</v>
      </c>
      <c r="D39" s="51">
        <f t="shared" si="1"/>
        <v>3.0259999999999998</v>
      </c>
      <c r="E39" s="52"/>
      <c r="F39" s="52">
        <v>3.0259999999999998</v>
      </c>
      <c r="G39" s="51">
        <f t="shared" si="2"/>
        <v>12.137</v>
      </c>
      <c r="H39" s="52"/>
      <c r="I39" s="52">
        <f>5.215+3.896+3.026</f>
        <v>12.137</v>
      </c>
    </row>
    <row r="40" spans="1:9" x14ac:dyDescent="0.2">
      <c r="A40" s="14" t="s">
        <v>134</v>
      </c>
      <c r="B40" s="40" t="s">
        <v>125</v>
      </c>
      <c r="C40" s="40" t="s">
        <v>125</v>
      </c>
      <c r="D40" s="51">
        <f t="shared" si="1"/>
        <v>0</v>
      </c>
      <c r="E40" s="52"/>
      <c r="F40" s="52"/>
      <c r="G40" s="51">
        <f t="shared" si="2"/>
        <v>0</v>
      </c>
      <c r="H40" s="52"/>
      <c r="I40" s="52"/>
    </row>
    <row r="41" spans="1:9" x14ac:dyDescent="0.2">
      <c r="A41" s="14" t="s">
        <v>25</v>
      </c>
      <c r="B41" s="40" t="s">
        <v>125</v>
      </c>
      <c r="C41" s="40" t="s">
        <v>125</v>
      </c>
      <c r="D41" s="51">
        <f t="shared" si="1"/>
        <v>0</v>
      </c>
      <c r="E41" s="52"/>
      <c r="F41" s="52"/>
      <c r="G41" s="51">
        <f t="shared" si="2"/>
        <v>0</v>
      </c>
      <c r="H41" s="52"/>
      <c r="I41" s="52"/>
    </row>
    <row r="42" spans="1:9" x14ac:dyDescent="0.2">
      <c r="A42" s="14" t="s">
        <v>26</v>
      </c>
      <c r="B42" s="40" t="s">
        <v>125</v>
      </c>
      <c r="C42" s="40" t="s">
        <v>125</v>
      </c>
      <c r="D42" s="51">
        <f t="shared" si="1"/>
        <v>49.497</v>
      </c>
      <c r="E42" s="52">
        <v>49.497</v>
      </c>
      <c r="F42" s="52"/>
      <c r="G42" s="51">
        <f t="shared" si="2"/>
        <v>148.446</v>
      </c>
      <c r="H42" s="52">
        <f>49.497+98.949</f>
        <v>148.446</v>
      </c>
      <c r="I42" s="52"/>
    </row>
    <row r="43" spans="1:9" x14ac:dyDescent="0.2">
      <c r="A43" s="14" t="s">
        <v>27</v>
      </c>
      <c r="B43" s="40" t="s">
        <v>125</v>
      </c>
      <c r="C43" s="40" t="s">
        <v>125</v>
      </c>
      <c r="D43" s="51">
        <f t="shared" si="1"/>
        <v>0</v>
      </c>
      <c r="E43" s="52"/>
      <c r="F43" s="52"/>
      <c r="G43" s="51">
        <f t="shared" si="2"/>
        <v>0</v>
      </c>
      <c r="H43" s="52"/>
      <c r="I43" s="52"/>
    </row>
    <row r="44" spans="1:9" x14ac:dyDescent="0.2">
      <c r="A44" s="14" t="s">
        <v>28</v>
      </c>
      <c r="B44" s="40" t="s">
        <v>125</v>
      </c>
      <c r="C44" s="40" t="s">
        <v>125</v>
      </c>
      <c r="D44" s="51">
        <f t="shared" si="1"/>
        <v>0</v>
      </c>
      <c r="E44" s="52"/>
      <c r="F44" s="52"/>
      <c r="G44" s="51">
        <f t="shared" si="2"/>
        <v>0</v>
      </c>
      <c r="H44" s="52"/>
      <c r="I44" s="52"/>
    </row>
    <row r="45" spans="1:9" x14ac:dyDescent="0.2">
      <c r="A45" s="14" t="s">
        <v>29</v>
      </c>
      <c r="B45" s="40" t="s">
        <v>125</v>
      </c>
      <c r="C45" s="40" t="s">
        <v>125</v>
      </c>
      <c r="D45" s="51">
        <f t="shared" si="1"/>
        <v>0</v>
      </c>
      <c r="E45" s="52"/>
      <c r="F45" s="52"/>
      <c r="G45" s="51">
        <f t="shared" si="2"/>
        <v>0</v>
      </c>
      <c r="H45" s="52"/>
      <c r="I45" s="52"/>
    </row>
    <row r="46" spans="1:9" x14ac:dyDescent="0.2">
      <c r="A46" s="14" t="s">
        <v>30</v>
      </c>
      <c r="B46" s="40" t="s">
        <v>125</v>
      </c>
      <c r="C46" s="40" t="s">
        <v>125</v>
      </c>
      <c r="D46" s="51">
        <f t="shared" si="1"/>
        <v>0</v>
      </c>
      <c r="E46" s="52"/>
      <c r="F46" s="52"/>
      <c r="G46" s="51">
        <f t="shared" si="2"/>
        <v>0</v>
      </c>
      <c r="H46" s="52"/>
      <c r="I46" s="52"/>
    </row>
    <row r="47" spans="1:9" x14ac:dyDescent="0.2">
      <c r="A47" s="14" t="s">
        <v>31</v>
      </c>
      <c r="B47" s="40" t="s">
        <v>125</v>
      </c>
      <c r="C47" s="40" t="s">
        <v>125</v>
      </c>
      <c r="D47" s="51">
        <f t="shared" si="1"/>
        <v>0</v>
      </c>
      <c r="E47" s="52"/>
      <c r="F47" s="52"/>
      <c r="G47" s="51">
        <f t="shared" si="2"/>
        <v>0</v>
      </c>
      <c r="H47" s="52"/>
      <c r="I47" s="52"/>
    </row>
    <row r="48" spans="1:9" x14ac:dyDescent="0.2">
      <c r="A48" s="14" t="s">
        <v>32</v>
      </c>
      <c r="B48" s="40" t="s">
        <v>125</v>
      </c>
      <c r="C48" s="40" t="s">
        <v>125</v>
      </c>
      <c r="D48" s="51">
        <f t="shared" si="1"/>
        <v>2.7</v>
      </c>
      <c r="E48" s="52"/>
      <c r="F48" s="52">
        <v>2.7</v>
      </c>
      <c r="G48" s="51">
        <f t="shared" si="2"/>
        <v>12.727999999999998</v>
      </c>
      <c r="H48" s="52"/>
      <c r="I48" s="52">
        <f>4.63+2.699+2.699+2.7</f>
        <v>12.727999999999998</v>
      </c>
    </row>
    <row r="49" spans="1:9" x14ac:dyDescent="0.2">
      <c r="A49" s="14" t="s">
        <v>33</v>
      </c>
      <c r="B49" s="40" t="s">
        <v>125</v>
      </c>
      <c r="C49" s="40" t="s">
        <v>125</v>
      </c>
      <c r="D49" s="51">
        <f t="shared" si="1"/>
        <v>31.007000000000001</v>
      </c>
      <c r="E49" s="52"/>
      <c r="F49" s="52">
        <v>31.007000000000001</v>
      </c>
      <c r="G49" s="51">
        <f t="shared" si="2"/>
        <v>97.448000000000008</v>
      </c>
      <c r="H49" s="52"/>
      <c r="I49" s="52">
        <f>6.082+32.655+27.704+31.007</f>
        <v>97.448000000000008</v>
      </c>
    </row>
    <row r="50" spans="1:9" x14ac:dyDescent="0.2">
      <c r="A50" s="11" t="s">
        <v>135</v>
      </c>
      <c r="B50" s="40" t="s">
        <v>125</v>
      </c>
      <c r="C50" s="40" t="s">
        <v>125</v>
      </c>
      <c r="D50" s="51">
        <f t="shared" si="1"/>
        <v>0</v>
      </c>
      <c r="E50" s="52"/>
      <c r="F50" s="52"/>
      <c r="G50" s="51">
        <f t="shared" si="2"/>
        <v>0</v>
      </c>
      <c r="H50" s="52"/>
      <c r="I50" s="52"/>
    </row>
    <row r="51" spans="1:9" x14ac:dyDescent="0.2">
      <c r="A51" s="14" t="s">
        <v>34</v>
      </c>
      <c r="B51" s="40" t="s">
        <v>125</v>
      </c>
      <c r="C51" s="40" t="s">
        <v>125</v>
      </c>
      <c r="D51" s="51">
        <f t="shared" si="1"/>
        <v>0</v>
      </c>
      <c r="E51" s="52"/>
      <c r="F51" s="52"/>
      <c r="G51" s="51">
        <f t="shared" si="2"/>
        <v>0</v>
      </c>
      <c r="H51" s="52"/>
      <c r="I51" s="52"/>
    </row>
    <row r="52" spans="1:9" x14ac:dyDescent="0.2">
      <c r="A52" s="14" t="s">
        <v>35</v>
      </c>
      <c r="B52" s="40" t="s">
        <v>125</v>
      </c>
      <c r="C52" s="40" t="s">
        <v>125</v>
      </c>
      <c r="D52" s="51">
        <f t="shared" si="1"/>
        <v>0</v>
      </c>
      <c r="E52" s="52"/>
      <c r="F52" s="52"/>
      <c r="G52" s="51">
        <f t="shared" si="2"/>
        <v>0</v>
      </c>
      <c r="H52" s="52"/>
      <c r="I52" s="52"/>
    </row>
    <row r="53" spans="1:9" x14ac:dyDescent="0.2">
      <c r="A53" s="14" t="s">
        <v>36</v>
      </c>
      <c r="B53" s="40" t="s">
        <v>125</v>
      </c>
      <c r="C53" s="40" t="s">
        <v>125</v>
      </c>
      <c r="D53" s="51">
        <f t="shared" si="1"/>
        <v>0</v>
      </c>
      <c r="E53" s="52"/>
      <c r="F53" s="52"/>
      <c r="G53" s="51">
        <f t="shared" si="2"/>
        <v>0</v>
      </c>
      <c r="H53" s="52"/>
      <c r="I53" s="52"/>
    </row>
    <row r="54" spans="1:9" x14ac:dyDescent="0.2">
      <c r="A54" s="14" t="s">
        <v>37</v>
      </c>
      <c r="B54" s="40" t="s">
        <v>125</v>
      </c>
      <c r="C54" s="40" t="s">
        <v>125</v>
      </c>
      <c r="D54" s="51">
        <f>+E54+F54</f>
        <v>0</v>
      </c>
      <c r="E54" s="52"/>
      <c r="F54" s="52"/>
      <c r="G54" s="51">
        <f t="shared" si="2"/>
        <v>0</v>
      </c>
      <c r="H54" s="52"/>
      <c r="I54" s="52"/>
    </row>
    <row r="55" spans="1:9" x14ac:dyDescent="0.2">
      <c r="A55" s="14" t="s">
        <v>38</v>
      </c>
      <c r="B55" s="40" t="s">
        <v>125</v>
      </c>
      <c r="C55" s="40" t="s">
        <v>125</v>
      </c>
      <c r="D55" s="51">
        <f>+E55+F55</f>
        <v>0</v>
      </c>
      <c r="E55" s="52"/>
      <c r="F55" s="52"/>
      <c r="G55" s="51">
        <f t="shared" si="2"/>
        <v>0</v>
      </c>
      <c r="H55" s="52"/>
      <c r="I55" s="52"/>
    </row>
    <row r="56" spans="1:9" x14ac:dyDescent="0.2">
      <c r="A56" s="14" t="s">
        <v>39</v>
      </c>
      <c r="B56" s="40" t="s">
        <v>125</v>
      </c>
      <c r="C56" s="40" t="s">
        <v>125</v>
      </c>
      <c r="D56" s="51">
        <f t="shared" si="1"/>
        <v>0</v>
      </c>
      <c r="E56" s="52"/>
      <c r="F56" s="52"/>
      <c r="G56" s="51">
        <f t="shared" si="2"/>
        <v>0</v>
      </c>
      <c r="H56" s="52"/>
      <c r="I56" s="52"/>
    </row>
    <row r="57" spans="1:9" x14ac:dyDescent="0.2">
      <c r="A57" s="14" t="s">
        <v>40</v>
      </c>
      <c r="B57" s="40" t="s">
        <v>125</v>
      </c>
      <c r="C57" s="40" t="s">
        <v>125</v>
      </c>
      <c r="D57" s="51">
        <f t="shared" si="1"/>
        <v>0</v>
      </c>
      <c r="E57" s="52"/>
      <c r="F57" s="52"/>
      <c r="G57" s="51">
        <f t="shared" si="2"/>
        <v>0</v>
      </c>
      <c r="H57" s="52"/>
      <c r="I57" s="52"/>
    </row>
    <row r="58" spans="1:9" x14ac:dyDescent="0.2">
      <c r="A58" s="14" t="s">
        <v>41</v>
      </c>
      <c r="B58" s="40" t="s">
        <v>125</v>
      </c>
      <c r="C58" s="40" t="s">
        <v>125</v>
      </c>
      <c r="D58" s="51">
        <f t="shared" si="1"/>
        <v>0</v>
      </c>
      <c r="E58" s="52"/>
      <c r="F58" s="52"/>
      <c r="G58" s="51">
        <f t="shared" si="2"/>
        <v>0</v>
      </c>
      <c r="H58" s="52"/>
      <c r="I58" s="52"/>
    </row>
    <row r="59" spans="1:9" x14ac:dyDescent="0.2">
      <c r="A59" s="14" t="s">
        <v>42</v>
      </c>
      <c r="B59" s="40" t="s">
        <v>125</v>
      </c>
      <c r="C59" s="40" t="s">
        <v>125</v>
      </c>
      <c r="D59" s="51">
        <f t="shared" si="1"/>
        <v>0</v>
      </c>
      <c r="E59" s="52"/>
      <c r="F59" s="52"/>
      <c r="G59" s="51">
        <f t="shared" si="2"/>
        <v>0</v>
      </c>
      <c r="H59" s="52"/>
      <c r="I59" s="52"/>
    </row>
    <row r="60" spans="1:9" x14ac:dyDescent="0.2">
      <c r="A60" s="14" t="s">
        <v>43</v>
      </c>
      <c r="B60" s="40" t="s">
        <v>125</v>
      </c>
      <c r="C60" s="40" t="s">
        <v>125</v>
      </c>
      <c r="D60" s="51">
        <f t="shared" si="1"/>
        <v>90.52</v>
      </c>
      <c r="E60" s="52"/>
      <c r="F60" s="52">
        <v>90.52</v>
      </c>
      <c r="G60" s="51">
        <f t="shared" si="2"/>
        <v>301.35699999999997</v>
      </c>
      <c r="H60" s="52"/>
      <c r="I60" s="52">
        <f>29.795+45.244+135.798+90.52</f>
        <v>301.35699999999997</v>
      </c>
    </row>
    <row r="61" spans="1:9" x14ac:dyDescent="0.2">
      <c r="A61" s="14" t="s">
        <v>44</v>
      </c>
      <c r="B61" s="40" t="s">
        <v>125</v>
      </c>
      <c r="C61" s="40" t="s">
        <v>125</v>
      </c>
      <c r="D61" s="51">
        <f t="shared" si="1"/>
        <v>0</v>
      </c>
      <c r="E61" s="52"/>
      <c r="F61" s="52"/>
      <c r="G61" s="51">
        <f t="shared" si="2"/>
        <v>0</v>
      </c>
      <c r="H61" s="52"/>
      <c r="I61" s="52"/>
    </row>
    <row r="62" spans="1:9" x14ac:dyDescent="0.2">
      <c r="A62" s="14" t="s">
        <v>45</v>
      </c>
      <c r="B62" s="40" t="s">
        <v>125</v>
      </c>
      <c r="C62" s="40" t="s">
        <v>125</v>
      </c>
      <c r="D62" s="51">
        <f t="shared" si="1"/>
        <v>0</v>
      </c>
      <c r="E62" s="52"/>
      <c r="F62" s="52"/>
      <c r="G62" s="51">
        <f t="shared" si="2"/>
        <v>0</v>
      </c>
      <c r="H62" s="52"/>
      <c r="I62" s="52"/>
    </row>
    <row r="63" spans="1:9" x14ac:dyDescent="0.2">
      <c r="A63" s="10" t="s">
        <v>46</v>
      </c>
      <c r="B63" s="8">
        <v>0</v>
      </c>
      <c r="C63" s="38">
        <v>0</v>
      </c>
      <c r="D63" s="51">
        <f t="shared" si="1"/>
        <v>0</v>
      </c>
      <c r="E63" s="52"/>
      <c r="F63" s="52"/>
      <c r="G63" s="51">
        <f t="shared" si="2"/>
        <v>0</v>
      </c>
      <c r="H63" s="52"/>
      <c r="I63" s="52"/>
    </row>
    <row r="64" spans="1:9" x14ac:dyDescent="0.2">
      <c r="A64" s="10" t="s">
        <v>47</v>
      </c>
      <c r="B64" s="8">
        <v>549</v>
      </c>
      <c r="C64" s="8">
        <v>429</v>
      </c>
      <c r="D64" s="51">
        <f t="shared" si="1"/>
        <v>55.777000000000001</v>
      </c>
      <c r="E64" s="51">
        <f t="shared" ref="E64:I64" si="9">+E65+E69+E73+E74+E75</f>
        <v>55.777000000000001</v>
      </c>
      <c r="F64" s="51">
        <f t="shared" si="9"/>
        <v>0</v>
      </c>
      <c r="G64" s="51">
        <f t="shared" si="2"/>
        <v>428.89500000000004</v>
      </c>
      <c r="H64" s="51">
        <f t="shared" si="9"/>
        <v>428.89500000000004</v>
      </c>
      <c r="I64" s="51">
        <f t="shared" si="9"/>
        <v>0</v>
      </c>
    </row>
    <row r="65" spans="1:9" x14ac:dyDescent="0.2">
      <c r="A65" s="10" t="s">
        <v>48</v>
      </c>
      <c r="B65" s="40" t="s">
        <v>125</v>
      </c>
      <c r="C65" s="40" t="s">
        <v>125</v>
      </c>
      <c r="D65" s="51">
        <f t="shared" si="1"/>
        <v>39.999000000000002</v>
      </c>
      <c r="E65" s="53">
        <f>+E66+E67+E68</f>
        <v>39.999000000000002</v>
      </c>
      <c r="F65" s="53">
        <f t="shared" ref="F65:I65" si="10">+F66+F67+F68</f>
        <v>0</v>
      </c>
      <c r="G65" s="51">
        <f t="shared" si="2"/>
        <v>413.11700000000002</v>
      </c>
      <c r="H65" s="53">
        <f t="shared" si="10"/>
        <v>413.11700000000002</v>
      </c>
      <c r="I65" s="53">
        <f t="shared" si="10"/>
        <v>0</v>
      </c>
    </row>
    <row r="66" spans="1:9" x14ac:dyDescent="0.2">
      <c r="A66" s="14" t="s">
        <v>49</v>
      </c>
      <c r="B66" s="40" t="s">
        <v>125</v>
      </c>
      <c r="C66" s="40" t="s">
        <v>125</v>
      </c>
      <c r="D66" s="51">
        <f>+E66+F66</f>
        <v>39.999000000000002</v>
      </c>
      <c r="E66" s="52">
        <v>39.999000000000002</v>
      </c>
      <c r="F66" s="52"/>
      <c r="G66" s="51">
        <f t="shared" si="2"/>
        <v>413.11600000000004</v>
      </c>
      <c r="H66" s="52">
        <f>287.387+85.73+39.999</f>
        <v>413.11600000000004</v>
      </c>
      <c r="I66" s="52"/>
    </row>
    <row r="67" spans="1:9" x14ac:dyDescent="0.2">
      <c r="A67" s="14" t="s">
        <v>50</v>
      </c>
      <c r="B67" s="40" t="s">
        <v>125</v>
      </c>
      <c r="C67" s="40" t="s">
        <v>125</v>
      </c>
      <c r="D67" s="51">
        <f>+E67+F67</f>
        <v>0</v>
      </c>
      <c r="E67" s="52"/>
      <c r="F67" s="52"/>
      <c r="G67" s="51">
        <f t="shared" si="2"/>
        <v>0</v>
      </c>
      <c r="H67" s="52"/>
      <c r="I67" s="52"/>
    </row>
    <row r="68" spans="1:9" x14ac:dyDescent="0.2">
      <c r="A68" s="19" t="s">
        <v>51</v>
      </c>
      <c r="B68" s="40" t="s">
        <v>125</v>
      </c>
      <c r="C68" s="40" t="s">
        <v>125</v>
      </c>
      <c r="D68" s="51">
        <f t="shared" si="1"/>
        <v>0</v>
      </c>
      <c r="E68" s="52"/>
      <c r="F68" s="52"/>
      <c r="G68" s="51">
        <f t="shared" si="2"/>
        <v>1E-3</v>
      </c>
      <c r="H68" s="52">
        <v>1E-3</v>
      </c>
      <c r="I68" s="52"/>
    </row>
    <row r="69" spans="1:9" x14ac:dyDescent="0.2">
      <c r="A69" s="10" t="s">
        <v>52</v>
      </c>
      <c r="B69" s="40" t="s">
        <v>125</v>
      </c>
      <c r="C69" s="40" t="s">
        <v>125</v>
      </c>
      <c r="D69" s="51">
        <f t="shared" si="1"/>
        <v>15.778</v>
      </c>
      <c r="E69" s="53">
        <f t="shared" ref="E69:I69" si="11">+E70+E71+E72</f>
        <v>15.778</v>
      </c>
      <c r="F69" s="53">
        <f t="shared" si="11"/>
        <v>0</v>
      </c>
      <c r="G69" s="51">
        <f t="shared" si="2"/>
        <v>15.778</v>
      </c>
      <c r="H69" s="53">
        <f t="shared" si="11"/>
        <v>15.778</v>
      </c>
      <c r="I69" s="53">
        <f t="shared" si="11"/>
        <v>0</v>
      </c>
    </row>
    <row r="70" spans="1:9" x14ac:dyDescent="0.2">
      <c r="A70" s="19" t="s">
        <v>49</v>
      </c>
      <c r="B70" s="40" t="s">
        <v>125</v>
      </c>
      <c r="C70" s="40" t="s">
        <v>125</v>
      </c>
      <c r="D70" s="51">
        <f t="shared" si="1"/>
        <v>0</v>
      </c>
      <c r="E70" s="52"/>
      <c r="F70" s="52"/>
      <c r="G70" s="51">
        <f t="shared" si="2"/>
        <v>0</v>
      </c>
      <c r="H70" s="52"/>
      <c r="I70" s="52"/>
    </row>
    <row r="71" spans="1:9" x14ac:dyDescent="0.2">
      <c r="A71" s="20" t="s">
        <v>50</v>
      </c>
      <c r="B71" s="40" t="s">
        <v>125</v>
      </c>
      <c r="C71" s="40" t="s">
        <v>125</v>
      </c>
      <c r="D71" s="51">
        <f t="shared" si="1"/>
        <v>0</v>
      </c>
      <c r="E71" s="52"/>
      <c r="F71" s="52"/>
      <c r="G71" s="51">
        <f t="shared" si="2"/>
        <v>0</v>
      </c>
      <c r="H71" s="52"/>
      <c r="I71" s="52"/>
    </row>
    <row r="72" spans="1:9" x14ac:dyDescent="0.2">
      <c r="A72" s="14" t="s">
        <v>53</v>
      </c>
      <c r="B72" s="40" t="s">
        <v>125</v>
      </c>
      <c r="C72" s="40" t="s">
        <v>125</v>
      </c>
      <c r="D72" s="51">
        <f t="shared" si="1"/>
        <v>15.778</v>
      </c>
      <c r="E72" s="52">
        <v>15.778</v>
      </c>
      <c r="F72" s="52"/>
      <c r="G72" s="51">
        <f t="shared" si="2"/>
        <v>15.778</v>
      </c>
      <c r="H72" s="52">
        <v>15.778</v>
      </c>
      <c r="I72" s="52"/>
    </row>
    <row r="73" spans="1:9" x14ac:dyDescent="0.2">
      <c r="A73" s="14" t="s">
        <v>54</v>
      </c>
      <c r="B73" s="40" t="s">
        <v>125</v>
      </c>
      <c r="C73" s="40" t="s">
        <v>125</v>
      </c>
      <c r="D73" s="51">
        <f t="shared" si="1"/>
        <v>0</v>
      </c>
      <c r="E73" s="52"/>
      <c r="F73" s="52"/>
      <c r="G73" s="51">
        <f t="shared" si="2"/>
        <v>0</v>
      </c>
      <c r="H73" s="52"/>
      <c r="I73" s="52"/>
    </row>
    <row r="74" spans="1:9" x14ac:dyDescent="0.2">
      <c r="A74" s="14" t="s">
        <v>55</v>
      </c>
      <c r="B74" s="40" t="s">
        <v>125</v>
      </c>
      <c r="C74" s="40" t="s">
        <v>125</v>
      </c>
      <c r="D74" s="51">
        <f t="shared" ref="D74:D137" si="12">+E74+F74</f>
        <v>0</v>
      </c>
      <c r="E74" s="52"/>
      <c r="F74" s="52"/>
      <c r="G74" s="51">
        <f t="shared" ref="G74:G137" si="13">+H74+I74</f>
        <v>0</v>
      </c>
      <c r="H74" s="52"/>
      <c r="I74" s="52"/>
    </row>
    <row r="75" spans="1:9" x14ac:dyDescent="0.2">
      <c r="A75" s="14" t="s">
        <v>56</v>
      </c>
      <c r="B75" s="40" t="s">
        <v>125</v>
      </c>
      <c r="C75" s="40" t="s">
        <v>125</v>
      </c>
      <c r="D75" s="51">
        <f t="shared" si="12"/>
        <v>0</v>
      </c>
      <c r="E75" s="52"/>
      <c r="F75" s="52"/>
      <c r="G75" s="51">
        <f t="shared" si="13"/>
        <v>0</v>
      </c>
      <c r="H75" s="52"/>
      <c r="I75" s="52"/>
    </row>
    <row r="76" spans="1:9" ht="25.5" x14ac:dyDescent="0.2">
      <c r="A76" s="10" t="s">
        <v>57</v>
      </c>
      <c r="B76" s="8"/>
      <c r="C76" s="8"/>
      <c r="D76" s="51">
        <f t="shared" si="12"/>
        <v>0</v>
      </c>
      <c r="E76" s="51">
        <f t="shared" ref="E76:I76" si="14">+E77+E78+E79+E80</f>
        <v>0</v>
      </c>
      <c r="F76" s="51">
        <f t="shared" si="14"/>
        <v>0</v>
      </c>
      <c r="G76" s="51">
        <f t="shared" si="13"/>
        <v>0</v>
      </c>
      <c r="H76" s="51">
        <f t="shared" si="14"/>
        <v>0</v>
      </c>
      <c r="I76" s="51">
        <f t="shared" si="14"/>
        <v>0</v>
      </c>
    </row>
    <row r="77" spans="1:9" x14ac:dyDescent="0.2">
      <c r="A77" s="14" t="s">
        <v>58</v>
      </c>
      <c r="B77" s="40" t="s">
        <v>125</v>
      </c>
      <c r="C77" s="40" t="s">
        <v>125</v>
      </c>
      <c r="D77" s="51">
        <f t="shared" si="12"/>
        <v>0</v>
      </c>
      <c r="E77" s="52"/>
      <c r="F77" s="52"/>
      <c r="G77" s="51">
        <f t="shared" si="13"/>
        <v>0</v>
      </c>
      <c r="H77" s="52"/>
      <c r="I77" s="52"/>
    </row>
    <row r="78" spans="1:9" x14ac:dyDescent="0.2">
      <c r="A78" s="14" t="s">
        <v>59</v>
      </c>
      <c r="B78" s="40" t="s">
        <v>125</v>
      </c>
      <c r="C78" s="40" t="s">
        <v>125</v>
      </c>
      <c r="D78" s="51">
        <f t="shared" si="12"/>
        <v>0</v>
      </c>
      <c r="E78" s="52"/>
      <c r="F78" s="52"/>
      <c r="G78" s="51">
        <f t="shared" si="13"/>
        <v>0</v>
      </c>
      <c r="H78" s="52"/>
      <c r="I78" s="52"/>
    </row>
    <row r="79" spans="1:9" x14ac:dyDescent="0.2">
      <c r="A79" s="14" t="s">
        <v>60</v>
      </c>
      <c r="B79" s="40" t="s">
        <v>125</v>
      </c>
      <c r="C79" s="40" t="s">
        <v>125</v>
      </c>
      <c r="D79" s="51">
        <f t="shared" si="12"/>
        <v>0</v>
      </c>
      <c r="E79" s="52"/>
      <c r="F79" s="52"/>
      <c r="G79" s="51">
        <f t="shared" si="13"/>
        <v>0</v>
      </c>
      <c r="H79" s="52"/>
      <c r="I79" s="52"/>
    </row>
    <row r="80" spans="1:9" x14ac:dyDescent="0.2">
      <c r="A80" s="14" t="s">
        <v>61</v>
      </c>
      <c r="B80" s="40" t="s">
        <v>125</v>
      </c>
      <c r="C80" s="40" t="s">
        <v>125</v>
      </c>
      <c r="D80" s="51">
        <f t="shared" si="12"/>
        <v>0</v>
      </c>
      <c r="E80" s="52"/>
      <c r="F80" s="52"/>
      <c r="G80" s="51">
        <f t="shared" si="13"/>
        <v>0</v>
      </c>
      <c r="H80" s="52"/>
      <c r="I80" s="52"/>
    </row>
    <row r="81" spans="1:26" x14ac:dyDescent="0.2">
      <c r="A81" s="10" t="s">
        <v>62</v>
      </c>
      <c r="B81" s="8">
        <v>15</v>
      </c>
      <c r="C81" s="8">
        <v>15</v>
      </c>
      <c r="D81" s="51">
        <f t="shared" si="12"/>
        <v>13.106999999999999</v>
      </c>
      <c r="E81" s="51">
        <f t="shared" ref="E81:I81" si="15">+E82+E83+E84</f>
        <v>13.106999999999999</v>
      </c>
      <c r="F81" s="51">
        <f t="shared" si="15"/>
        <v>0</v>
      </c>
      <c r="G81" s="51">
        <f t="shared" si="13"/>
        <v>14.385999999999999</v>
      </c>
      <c r="H81" s="51">
        <f t="shared" si="15"/>
        <v>14.385999999999999</v>
      </c>
      <c r="I81" s="51">
        <f t="shared" si="15"/>
        <v>0</v>
      </c>
    </row>
    <row r="82" spans="1:26" x14ac:dyDescent="0.2">
      <c r="A82" s="14" t="s">
        <v>63</v>
      </c>
      <c r="B82" s="40" t="s">
        <v>125</v>
      </c>
      <c r="C82" s="40" t="s">
        <v>125</v>
      </c>
      <c r="D82" s="51">
        <f t="shared" si="12"/>
        <v>13.106999999999999</v>
      </c>
      <c r="E82" s="52">
        <v>13.106999999999999</v>
      </c>
      <c r="F82" s="52"/>
      <c r="G82" s="51">
        <f t="shared" si="13"/>
        <v>14.385999999999999</v>
      </c>
      <c r="H82" s="52">
        <f>0.215+1.064+13.107</f>
        <v>14.385999999999999</v>
      </c>
      <c r="I82" s="5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40" t="s">
        <v>125</v>
      </c>
      <c r="C83" s="40" t="s">
        <v>125</v>
      </c>
      <c r="D83" s="51">
        <f t="shared" si="12"/>
        <v>0</v>
      </c>
      <c r="E83" s="52"/>
      <c r="F83" s="52"/>
      <c r="G83" s="51">
        <f t="shared" si="13"/>
        <v>0</v>
      </c>
      <c r="H83" s="52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40" t="s">
        <v>125</v>
      </c>
      <c r="C84" s="40" t="s">
        <v>125</v>
      </c>
      <c r="D84" s="51">
        <f t="shared" si="12"/>
        <v>0</v>
      </c>
      <c r="E84" s="52"/>
      <c r="F84" s="52"/>
      <c r="G84" s="51">
        <f t="shared" si="13"/>
        <v>0</v>
      </c>
      <c r="H84" s="52"/>
      <c r="I84" s="5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432</v>
      </c>
      <c r="C85" s="8">
        <v>316</v>
      </c>
      <c r="D85" s="51">
        <f t="shared" si="12"/>
        <v>282.34100000000001</v>
      </c>
      <c r="E85" s="51">
        <f t="shared" ref="E85:I85" si="16">+E86+E87+E88+E89+E90+E91+E92+E93+E94</f>
        <v>282.34100000000001</v>
      </c>
      <c r="F85" s="51">
        <f t="shared" si="16"/>
        <v>0</v>
      </c>
      <c r="G85" s="51">
        <f t="shared" si="13"/>
        <v>315.84800000000001</v>
      </c>
      <c r="H85" s="51">
        <f t="shared" si="16"/>
        <v>315.84800000000001</v>
      </c>
      <c r="I85" s="51">
        <f t="shared" si="16"/>
        <v>0</v>
      </c>
    </row>
    <row r="86" spans="1:26" s="17" customFormat="1" x14ac:dyDescent="0.2">
      <c r="A86" s="14" t="s">
        <v>67</v>
      </c>
      <c r="B86" s="40" t="s">
        <v>125</v>
      </c>
      <c r="C86" s="40" t="s">
        <v>125</v>
      </c>
      <c r="D86" s="51">
        <f t="shared" si="12"/>
        <v>0</v>
      </c>
      <c r="E86" s="52"/>
      <c r="F86" s="52"/>
      <c r="G86" s="51">
        <f t="shared" si="13"/>
        <v>0</v>
      </c>
      <c r="H86" s="52"/>
      <c r="I86" s="52"/>
    </row>
    <row r="87" spans="1:26" s="17" customFormat="1" x14ac:dyDescent="0.2">
      <c r="A87" s="14" t="s">
        <v>68</v>
      </c>
      <c r="B87" s="40" t="s">
        <v>125</v>
      </c>
      <c r="C87" s="40" t="s">
        <v>125</v>
      </c>
      <c r="D87" s="51">
        <f t="shared" si="12"/>
        <v>0</v>
      </c>
      <c r="E87" s="52"/>
      <c r="F87" s="52"/>
      <c r="G87" s="51">
        <f t="shared" si="13"/>
        <v>0</v>
      </c>
      <c r="H87" s="52"/>
      <c r="I87" s="52"/>
    </row>
    <row r="88" spans="1:26" s="17" customFormat="1" x14ac:dyDescent="0.2">
      <c r="A88" s="14" t="s">
        <v>69</v>
      </c>
      <c r="B88" s="40" t="s">
        <v>125</v>
      </c>
      <c r="C88" s="40" t="s">
        <v>125</v>
      </c>
      <c r="D88" s="51">
        <f t="shared" si="12"/>
        <v>0</v>
      </c>
      <c r="E88" s="52"/>
      <c r="F88" s="52"/>
      <c r="G88" s="51">
        <f t="shared" si="13"/>
        <v>0</v>
      </c>
      <c r="H88" s="52"/>
      <c r="I88" s="52"/>
    </row>
    <row r="89" spans="1:26" s="17" customFormat="1" x14ac:dyDescent="0.2">
      <c r="A89" s="14" t="s">
        <v>70</v>
      </c>
      <c r="B89" s="40" t="s">
        <v>125</v>
      </c>
      <c r="C89" s="40" t="s">
        <v>125</v>
      </c>
      <c r="D89" s="51">
        <f t="shared" si="12"/>
        <v>0</v>
      </c>
      <c r="E89" s="52"/>
      <c r="F89" s="52"/>
      <c r="G89" s="51">
        <f t="shared" si="13"/>
        <v>0</v>
      </c>
      <c r="H89" s="52"/>
      <c r="I89" s="52"/>
    </row>
    <row r="90" spans="1:26" s="17" customFormat="1" x14ac:dyDescent="0.2">
      <c r="A90" s="14" t="s">
        <v>71</v>
      </c>
      <c r="B90" s="40" t="s">
        <v>125</v>
      </c>
      <c r="C90" s="40" t="s">
        <v>125</v>
      </c>
      <c r="D90" s="51">
        <f t="shared" si="12"/>
        <v>282.34100000000001</v>
      </c>
      <c r="E90" s="52">
        <v>282.34100000000001</v>
      </c>
      <c r="F90" s="52"/>
      <c r="G90" s="51">
        <f t="shared" si="13"/>
        <v>315.84800000000001</v>
      </c>
      <c r="H90" s="52">
        <f>24.26+9.247+282.341</f>
        <v>315.84800000000001</v>
      </c>
      <c r="I90" s="52"/>
    </row>
    <row r="91" spans="1:26" s="17" customFormat="1" x14ac:dyDescent="0.2">
      <c r="A91" s="14" t="s">
        <v>72</v>
      </c>
      <c r="B91" s="40" t="s">
        <v>125</v>
      </c>
      <c r="C91" s="40" t="s">
        <v>125</v>
      </c>
      <c r="D91" s="51">
        <f t="shared" si="12"/>
        <v>0</v>
      </c>
      <c r="E91" s="52"/>
      <c r="F91" s="52"/>
      <c r="G91" s="51">
        <f t="shared" si="13"/>
        <v>0</v>
      </c>
      <c r="H91" s="52"/>
      <c r="I91" s="52"/>
    </row>
    <row r="92" spans="1:26" s="17" customFormat="1" x14ac:dyDescent="0.2">
      <c r="A92" s="14" t="s">
        <v>73</v>
      </c>
      <c r="B92" s="40" t="s">
        <v>125</v>
      </c>
      <c r="C92" s="40" t="s">
        <v>125</v>
      </c>
      <c r="D92" s="51">
        <f t="shared" si="12"/>
        <v>0</v>
      </c>
      <c r="E92" s="52"/>
      <c r="F92" s="52"/>
      <c r="G92" s="51">
        <f t="shared" si="13"/>
        <v>0</v>
      </c>
      <c r="H92" s="52"/>
      <c r="I92" s="52"/>
    </row>
    <row r="93" spans="1:26" s="17" customFormat="1" x14ac:dyDescent="0.2">
      <c r="A93" s="14" t="s">
        <v>74</v>
      </c>
      <c r="B93" s="40" t="s">
        <v>125</v>
      </c>
      <c r="C93" s="40" t="s">
        <v>125</v>
      </c>
      <c r="D93" s="51">
        <f t="shared" si="12"/>
        <v>0</v>
      </c>
      <c r="E93" s="52"/>
      <c r="F93" s="52"/>
      <c r="G93" s="51">
        <f t="shared" si="13"/>
        <v>0</v>
      </c>
      <c r="H93" s="52"/>
      <c r="I93" s="52"/>
    </row>
    <row r="94" spans="1:26" s="17" customFormat="1" x14ac:dyDescent="0.2">
      <c r="A94" s="14" t="s">
        <v>75</v>
      </c>
      <c r="B94" s="40" t="s">
        <v>125</v>
      </c>
      <c r="C94" s="40" t="s">
        <v>125</v>
      </c>
      <c r="D94" s="51">
        <f t="shared" si="12"/>
        <v>0</v>
      </c>
      <c r="E94" s="52"/>
      <c r="F94" s="52"/>
      <c r="G94" s="51">
        <f t="shared" si="13"/>
        <v>0</v>
      </c>
      <c r="H94" s="52"/>
      <c r="I94" s="52"/>
    </row>
    <row r="95" spans="1:26" x14ac:dyDescent="0.2">
      <c r="A95" s="10" t="s">
        <v>76</v>
      </c>
      <c r="B95" s="8"/>
      <c r="C95" s="38"/>
      <c r="D95" s="51">
        <f t="shared" si="12"/>
        <v>0</v>
      </c>
      <c r="E95" s="52"/>
      <c r="F95" s="52"/>
      <c r="G95" s="51">
        <f t="shared" si="13"/>
        <v>0</v>
      </c>
      <c r="H95" s="52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1">
        <f t="shared" si="12"/>
        <v>0</v>
      </c>
      <c r="E96" s="51">
        <f t="shared" ref="E96:I96" si="17">+E97+E98+E99+E100+E101+E102+E103+E104+E105+E106+E107+E108+E109+E110</f>
        <v>0</v>
      </c>
      <c r="F96" s="51">
        <f t="shared" si="17"/>
        <v>0</v>
      </c>
      <c r="G96" s="51">
        <f t="shared" si="13"/>
        <v>0</v>
      </c>
      <c r="H96" s="51">
        <f t="shared" si="17"/>
        <v>0</v>
      </c>
      <c r="I96" s="51">
        <f t="shared" si="17"/>
        <v>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40" t="s">
        <v>125</v>
      </c>
      <c r="C97" s="40" t="s">
        <v>125</v>
      </c>
      <c r="D97" s="51">
        <f t="shared" si="12"/>
        <v>0</v>
      </c>
      <c r="E97" s="52"/>
      <c r="F97" s="52"/>
      <c r="G97" s="51">
        <f t="shared" si="13"/>
        <v>0</v>
      </c>
      <c r="H97" s="52"/>
      <c r="I97" s="5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40" t="s">
        <v>125</v>
      </c>
      <c r="C98" s="40" t="s">
        <v>125</v>
      </c>
      <c r="D98" s="51">
        <f t="shared" si="12"/>
        <v>0</v>
      </c>
      <c r="E98" s="52"/>
      <c r="F98" s="52"/>
      <c r="G98" s="51">
        <f t="shared" si="13"/>
        <v>0</v>
      </c>
      <c r="H98" s="52"/>
      <c r="I98" s="5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40" t="s">
        <v>125</v>
      </c>
      <c r="C99" s="40" t="s">
        <v>125</v>
      </c>
      <c r="D99" s="51">
        <f t="shared" si="12"/>
        <v>0</v>
      </c>
      <c r="E99" s="52"/>
      <c r="F99" s="52"/>
      <c r="G99" s="51">
        <f t="shared" si="13"/>
        <v>0</v>
      </c>
      <c r="H99" s="52"/>
      <c r="I99" s="5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40" t="s">
        <v>125</v>
      </c>
      <c r="C100" s="40" t="s">
        <v>125</v>
      </c>
      <c r="D100" s="51">
        <f t="shared" si="12"/>
        <v>0</v>
      </c>
      <c r="E100" s="52"/>
      <c r="F100" s="52"/>
      <c r="G100" s="51">
        <f t="shared" si="13"/>
        <v>0</v>
      </c>
      <c r="H100" s="52"/>
      <c r="I100" s="5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40" t="s">
        <v>125</v>
      </c>
      <c r="C101" s="40" t="s">
        <v>125</v>
      </c>
      <c r="D101" s="51">
        <f t="shared" si="12"/>
        <v>0</v>
      </c>
      <c r="E101" s="52"/>
      <c r="F101" s="52"/>
      <c r="G101" s="51">
        <f t="shared" si="13"/>
        <v>0</v>
      </c>
      <c r="H101" s="52"/>
      <c r="I101" s="5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40" t="s">
        <v>125</v>
      </c>
      <c r="C102" s="40" t="s">
        <v>125</v>
      </c>
      <c r="D102" s="51">
        <f t="shared" si="12"/>
        <v>0</v>
      </c>
      <c r="E102" s="52"/>
      <c r="F102" s="52"/>
      <c r="G102" s="51">
        <f t="shared" si="13"/>
        <v>0</v>
      </c>
      <c r="H102" s="52"/>
      <c r="I102" s="52"/>
    </row>
    <row r="103" spans="1:26" x14ac:dyDescent="0.2">
      <c r="A103" s="16" t="s">
        <v>84</v>
      </c>
      <c r="B103" s="40" t="s">
        <v>125</v>
      </c>
      <c r="C103" s="40" t="s">
        <v>125</v>
      </c>
      <c r="D103" s="51">
        <f t="shared" si="12"/>
        <v>0</v>
      </c>
      <c r="E103" s="52"/>
      <c r="F103" s="52"/>
      <c r="G103" s="51">
        <f t="shared" si="13"/>
        <v>0</v>
      </c>
      <c r="H103" s="52"/>
      <c r="I103" s="52"/>
    </row>
    <row r="104" spans="1:26" s="17" customFormat="1" x14ac:dyDescent="0.2">
      <c r="A104" s="21" t="s">
        <v>85</v>
      </c>
      <c r="B104" s="40" t="s">
        <v>125</v>
      </c>
      <c r="C104" s="40" t="s">
        <v>125</v>
      </c>
      <c r="D104" s="51">
        <f t="shared" si="12"/>
        <v>0</v>
      </c>
      <c r="E104" s="52"/>
      <c r="F104" s="52"/>
      <c r="G104" s="51">
        <f t="shared" si="13"/>
        <v>0</v>
      </c>
      <c r="H104" s="52"/>
      <c r="I104" s="52"/>
    </row>
    <row r="105" spans="1:26" s="17" customFormat="1" x14ac:dyDescent="0.2">
      <c r="A105" s="21" t="s">
        <v>86</v>
      </c>
      <c r="B105" s="40" t="s">
        <v>125</v>
      </c>
      <c r="C105" s="40" t="s">
        <v>125</v>
      </c>
      <c r="D105" s="51">
        <f t="shared" si="12"/>
        <v>0</v>
      </c>
      <c r="E105" s="52"/>
      <c r="F105" s="52"/>
      <c r="G105" s="51">
        <f t="shared" si="13"/>
        <v>0</v>
      </c>
      <c r="H105" s="52"/>
      <c r="I105" s="52"/>
    </row>
    <row r="106" spans="1:26" s="17" customFormat="1" x14ac:dyDescent="0.2">
      <c r="A106" s="21" t="s">
        <v>87</v>
      </c>
      <c r="B106" s="40" t="s">
        <v>125</v>
      </c>
      <c r="C106" s="40" t="s">
        <v>125</v>
      </c>
      <c r="D106" s="51">
        <f t="shared" si="12"/>
        <v>0</v>
      </c>
      <c r="E106" s="52"/>
      <c r="F106" s="52"/>
      <c r="G106" s="51">
        <f t="shared" si="13"/>
        <v>0</v>
      </c>
      <c r="H106" s="52"/>
      <c r="I106" s="52"/>
    </row>
    <row r="107" spans="1:26" s="17" customFormat="1" ht="25.5" x14ac:dyDescent="0.2">
      <c r="A107" s="21" t="s">
        <v>88</v>
      </c>
      <c r="B107" s="40" t="s">
        <v>125</v>
      </c>
      <c r="C107" s="40" t="s">
        <v>125</v>
      </c>
      <c r="D107" s="51">
        <f t="shared" si="12"/>
        <v>0</v>
      </c>
      <c r="E107" s="52"/>
      <c r="F107" s="52"/>
      <c r="G107" s="51">
        <f t="shared" si="13"/>
        <v>0</v>
      </c>
      <c r="H107" s="52"/>
      <c r="I107" s="52"/>
    </row>
    <row r="108" spans="1:26" s="17" customFormat="1" x14ac:dyDescent="0.2">
      <c r="A108" s="21" t="s">
        <v>89</v>
      </c>
      <c r="B108" s="40" t="s">
        <v>125</v>
      </c>
      <c r="C108" s="40" t="s">
        <v>125</v>
      </c>
      <c r="D108" s="51">
        <f t="shared" si="12"/>
        <v>0</v>
      </c>
      <c r="E108" s="52"/>
      <c r="F108" s="52"/>
      <c r="G108" s="51">
        <f t="shared" si="13"/>
        <v>0</v>
      </c>
      <c r="H108" s="52"/>
      <c r="I108" s="52"/>
    </row>
    <row r="109" spans="1:26" s="17" customFormat="1" x14ac:dyDescent="0.2">
      <c r="A109" s="21" t="s">
        <v>90</v>
      </c>
      <c r="B109" s="40" t="s">
        <v>125</v>
      </c>
      <c r="C109" s="40" t="s">
        <v>125</v>
      </c>
      <c r="D109" s="51">
        <f t="shared" si="12"/>
        <v>0</v>
      </c>
      <c r="E109" s="52"/>
      <c r="F109" s="52"/>
      <c r="G109" s="51">
        <f t="shared" si="13"/>
        <v>0</v>
      </c>
      <c r="H109" s="52"/>
      <c r="I109" s="52"/>
    </row>
    <row r="110" spans="1:26" s="17" customFormat="1" x14ac:dyDescent="0.2">
      <c r="A110" s="21" t="s">
        <v>91</v>
      </c>
      <c r="B110" s="40" t="s">
        <v>125</v>
      </c>
      <c r="C110" s="40" t="s">
        <v>125</v>
      </c>
      <c r="D110" s="51">
        <f t="shared" si="12"/>
        <v>0</v>
      </c>
      <c r="E110" s="52"/>
      <c r="F110" s="52"/>
      <c r="G110" s="51">
        <f t="shared" si="13"/>
        <v>0</v>
      </c>
      <c r="H110" s="52"/>
      <c r="I110" s="52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1">
        <f t="shared" si="12"/>
        <v>0</v>
      </c>
      <c r="E111" s="51">
        <f t="shared" ref="E111:F111" si="18">+E112+E113</f>
        <v>0</v>
      </c>
      <c r="F111" s="51">
        <f t="shared" si="18"/>
        <v>0</v>
      </c>
      <c r="G111" s="51">
        <f t="shared" si="13"/>
        <v>0</v>
      </c>
      <c r="H111" s="51">
        <f>+H112+H113</f>
        <v>0</v>
      </c>
      <c r="I111" s="51">
        <f>+I112+I113</f>
        <v>0</v>
      </c>
    </row>
    <row r="112" spans="1:26" s="17" customFormat="1" x14ac:dyDescent="0.2">
      <c r="A112" s="21" t="s">
        <v>126</v>
      </c>
      <c r="B112" s="12"/>
      <c r="C112" s="38"/>
      <c r="D112" s="51">
        <f t="shared" si="12"/>
        <v>0</v>
      </c>
      <c r="E112" s="52"/>
      <c r="F112" s="52"/>
      <c r="G112" s="51">
        <f t="shared" si="13"/>
        <v>0</v>
      </c>
      <c r="H112" s="52"/>
      <c r="I112" s="52"/>
    </row>
    <row r="113" spans="1:9" s="17" customFormat="1" x14ac:dyDescent="0.2">
      <c r="A113" s="21" t="s">
        <v>127</v>
      </c>
      <c r="B113" s="12"/>
      <c r="C113" s="38"/>
      <c r="D113" s="51">
        <f t="shared" si="12"/>
        <v>0</v>
      </c>
      <c r="E113" s="52"/>
      <c r="F113" s="52"/>
      <c r="G113" s="51">
        <f t="shared" si="13"/>
        <v>0</v>
      </c>
      <c r="H113" s="52"/>
      <c r="I113" s="52"/>
    </row>
    <row r="114" spans="1:9" s="17" customFormat="1" ht="26.25" customHeight="1" x14ac:dyDescent="0.2">
      <c r="A114" s="10" t="s">
        <v>93</v>
      </c>
      <c r="B114" s="8">
        <f t="shared" ref="B114:I114" si="19">+B115+B127+B131+B132</f>
        <v>0</v>
      </c>
      <c r="C114" s="8">
        <f t="shared" si="19"/>
        <v>0</v>
      </c>
      <c r="D114" s="51">
        <f t="shared" si="12"/>
        <v>0</v>
      </c>
      <c r="E114" s="51">
        <f t="shared" si="19"/>
        <v>0</v>
      </c>
      <c r="F114" s="51">
        <f t="shared" si="19"/>
        <v>0</v>
      </c>
      <c r="G114" s="51">
        <f t="shared" si="13"/>
        <v>0</v>
      </c>
      <c r="H114" s="51">
        <f t="shared" si="19"/>
        <v>0</v>
      </c>
      <c r="I114" s="51">
        <f t="shared" si="19"/>
        <v>0</v>
      </c>
    </row>
    <row r="115" spans="1:9" s="17" customFormat="1" x14ac:dyDescent="0.2">
      <c r="A115" s="22" t="s">
        <v>94</v>
      </c>
      <c r="B115" s="8">
        <f t="shared" ref="B115:I115" si="20">+B118+B116</f>
        <v>0</v>
      </c>
      <c r="C115" s="8">
        <f t="shared" si="20"/>
        <v>0</v>
      </c>
      <c r="D115" s="51">
        <f t="shared" si="12"/>
        <v>0</v>
      </c>
      <c r="E115" s="51">
        <f t="shared" si="20"/>
        <v>0</v>
      </c>
      <c r="F115" s="51">
        <f t="shared" si="20"/>
        <v>0</v>
      </c>
      <c r="G115" s="51">
        <f t="shared" si="13"/>
        <v>0</v>
      </c>
      <c r="H115" s="51">
        <f t="shared" si="20"/>
        <v>0</v>
      </c>
      <c r="I115" s="51">
        <f t="shared" si="20"/>
        <v>0</v>
      </c>
    </row>
    <row r="116" spans="1:9" s="17" customFormat="1" x14ac:dyDescent="0.2">
      <c r="A116" s="22" t="s">
        <v>128</v>
      </c>
      <c r="B116" s="8"/>
      <c r="C116" s="8"/>
      <c r="D116" s="51">
        <f t="shared" si="12"/>
        <v>0</v>
      </c>
      <c r="E116" s="51">
        <f t="shared" ref="E116:I116" si="21">+E117</f>
        <v>0</v>
      </c>
      <c r="F116" s="51">
        <f t="shared" si="21"/>
        <v>0</v>
      </c>
      <c r="G116" s="51">
        <f t="shared" si="13"/>
        <v>0</v>
      </c>
      <c r="H116" s="51">
        <f t="shared" si="21"/>
        <v>0</v>
      </c>
      <c r="I116" s="51">
        <f t="shared" si="21"/>
        <v>0</v>
      </c>
    </row>
    <row r="117" spans="1:9" s="17" customFormat="1" x14ac:dyDescent="0.2">
      <c r="A117" s="23" t="s">
        <v>96</v>
      </c>
      <c r="B117" s="40" t="s">
        <v>125</v>
      </c>
      <c r="C117" s="40" t="s">
        <v>125</v>
      </c>
      <c r="D117" s="51">
        <f t="shared" si="12"/>
        <v>0</v>
      </c>
      <c r="E117" s="52"/>
      <c r="F117" s="52"/>
      <c r="G117" s="51">
        <f t="shared" si="13"/>
        <v>0</v>
      </c>
      <c r="H117" s="52"/>
      <c r="I117" s="52"/>
    </row>
    <row r="118" spans="1:9" s="17" customFormat="1" x14ac:dyDescent="0.2">
      <c r="A118" s="22" t="s">
        <v>129</v>
      </c>
      <c r="B118" s="8"/>
      <c r="C118" s="8"/>
      <c r="D118" s="51">
        <f t="shared" si="12"/>
        <v>0</v>
      </c>
      <c r="E118" s="51">
        <f t="shared" ref="E118:I118" si="22">+E119+E120+E121+E122+E123++E124+E125+E126</f>
        <v>0</v>
      </c>
      <c r="F118" s="51">
        <f t="shared" si="22"/>
        <v>0</v>
      </c>
      <c r="G118" s="51">
        <f t="shared" si="13"/>
        <v>0</v>
      </c>
      <c r="H118" s="51">
        <f t="shared" si="22"/>
        <v>0</v>
      </c>
      <c r="I118" s="51">
        <f t="shared" si="22"/>
        <v>0</v>
      </c>
    </row>
    <row r="119" spans="1:9" s="17" customFormat="1" x14ac:dyDescent="0.2">
      <c r="A119" s="23" t="s">
        <v>95</v>
      </c>
      <c r="B119" s="40" t="s">
        <v>125</v>
      </c>
      <c r="C119" s="40" t="s">
        <v>125</v>
      </c>
      <c r="D119" s="51">
        <f t="shared" si="12"/>
        <v>0</v>
      </c>
      <c r="E119" s="52"/>
      <c r="F119" s="52"/>
      <c r="G119" s="51">
        <f t="shared" si="13"/>
        <v>0</v>
      </c>
      <c r="H119" s="52"/>
      <c r="I119" s="52"/>
    </row>
    <row r="120" spans="1:9" s="17" customFormat="1" x14ac:dyDescent="0.2">
      <c r="A120" s="23" t="s">
        <v>97</v>
      </c>
      <c r="B120" s="40" t="s">
        <v>125</v>
      </c>
      <c r="C120" s="40" t="s">
        <v>125</v>
      </c>
      <c r="D120" s="51">
        <f t="shared" si="12"/>
        <v>0</v>
      </c>
      <c r="E120" s="52"/>
      <c r="F120" s="52"/>
      <c r="G120" s="51">
        <f t="shared" si="13"/>
        <v>0</v>
      </c>
      <c r="H120" s="52"/>
      <c r="I120" s="52"/>
    </row>
    <row r="121" spans="1:9" s="17" customFormat="1" x14ac:dyDescent="0.2">
      <c r="A121" s="23" t="s">
        <v>98</v>
      </c>
      <c r="B121" s="40" t="s">
        <v>125</v>
      </c>
      <c r="C121" s="40" t="s">
        <v>125</v>
      </c>
      <c r="D121" s="51">
        <f t="shared" si="12"/>
        <v>0</v>
      </c>
      <c r="E121" s="52"/>
      <c r="F121" s="52"/>
      <c r="G121" s="51">
        <f t="shared" si="13"/>
        <v>0</v>
      </c>
      <c r="H121" s="52"/>
      <c r="I121" s="52"/>
    </row>
    <row r="122" spans="1:9" s="17" customFormat="1" x14ac:dyDescent="0.2">
      <c r="A122" s="23" t="s">
        <v>99</v>
      </c>
      <c r="B122" s="40" t="s">
        <v>125</v>
      </c>
      <c r="C122" s="40" t="s">
        <v>125</v>
      </c>
      <c r="D122" s="51">
        <f t="shared" si="12"/>
        <v>0</v>
      </c>
      <c r="E122" s="52"/>
      <c r="F122" s="52"/>
      <c r="G122" s="51">
        <f t="shared" si="13"/>
        <v>0</v>
      </c>
      <c r="H122" s="52"/>
      <c r="I122" s="52"/>
    </row>
    <row r="123" spans="1:9" s="17" customFormat="1" x14ac:dyDescent="0.2">
      <c r="A123" s="23" t="s">
        <v>100</v>
      </c>
      <c r="B123" s="40" t="s">
        <v>125</v>
      </c>
      <c r="C123" s="40" t="s">
        <v>125</v>
      </c>
      <c r="D123" s="51">
        <f t="shared" si="12"/>
        <v>0</v>
      </c>
      <c r="E123" s="52"/>
      <c r="F123" s="52"/>
      <c r="G123" s="51">
        <f t="shared" si="13"/>
        <v>0</v>
      </c>
      <c r="H123" s="52"/>
      <c r="I123" s="52"/>
    </row>
    <row r="124" spans="1:9" s="17" customFormat="1" x14ac:dyDescent="0.2">
      <c r="A124" s="23" t="s">
        <v>101</v>
      </c>
      <c r="B124" s="40" t="s">
        <v>125</v>
      </c>
      <c r="C124" s="40" t="s">
        <v>125</v>
      </c>
      <c r="D124" s="51">
        <f t="shared" si="12"/>
        <v>0</v>
      </c>
      <c r="E124" s="52"/>
      <c r="F124" s="52"/>
      <c r="G124" s="51">
        <f t="shared" si="13"/>
        <v>0</v>
      </c>
      <c r="H124" s="52"/>
      <c r="I124" s="52"/>
    </row>
    <row r="125" spans="1:9" s="17" customFormat="1" x14ac:dyDescent="0.2">
      <c r="A125" s="23" t="s">
        <v>102</v>
      </c>
      <c r="B125" s="40" t="s">
        <v>125</v>
      </c>
      <c r="C125" s="40" t="s">
        <v>125</v>
      </c>
      <c r="D125" s="51">
        <f t="shared" si="12"/>
        <v>0</v>
      </c>
      <c r="E125" s="52"/>
      <c r="F125" s="52"/>
      <c r="G125" s="51">
        <f t="shared" si="13"/>
        <v>0</v>
      </c>
      <c r="H125" s="52"/>
      <c r="I125" s="52"/>
    </row>
    <row r="126" spans="1:9" s="17" customFormat="1" x14ac:dyDescent="0.2">
      <c r="A126" s="23" t="s">
        <v>103</v>
      </c>
      <c r="B126" s="40" t="s">
        <v>125</v>
      </c>
      <c r="C126" s="40" t="s">
        <v>125</v>
      </c>
      <c r="D126" s="51">
        <f t="shared" si="12"/>
        <v>0</v>
      </c>
      <c r="E126" s="52"/>
      <c r="F126" s="52"/>
      <c r="G126" s="51">
        <f t="shared" si="13"/>
        <v>0</v>
      </c>
      <c r="H126" s="52"/>
      <c r="I126" s="52"/>
    </row>
    <row r="127" spans="1:9" s="17" customFormat="1" ht="25.5" x14ac:dyDescent="0.2">
      <c r="A127" s="22" t="s">
        <v>104</v>
      </c>
      <c r="B127" s="8"/>
      <c r="C127" s="8"/>
      <c r="D127" s="51">
        <f t="shared" si="12"/>
        <v>0</v>
      </c>
      <c r="E127" s="51">
        <f t="shared" ref="E127:I127" si="23">+E128+E129+E130</f>
        <v>0</v>
      </c>
      <c r="F127" s="51">
        <f t="shared" si="23"/>
        <v>0</v>
      </c>
      <c r="G127" s="51">
        <f t="shared" si="13"/>
        <v>0</v>
      </c>
      <c r="H127" s="51">
        <f t="shared" si="23"/>
        <v>0</v>
      </c>
      <c r="I127" s="51">
        <f t="shared" si="23"/>
        <v>0</v>
      </c>
    </row>
    <row r="128" spans="1:9" s="17" customFormat="1" x14ac:dyDescent="0.2">
      <c r="A128" s="23" t="s">
        <v>105</v>
      </c>
      <c r="B128" s="40" t="s">
        <v>125</v>
      </c>
      <c r="C128" s="40" t="s">
        <v>125</v>
      </c>
      <c r="D128" s="51">
        <f t="shared" si="12"/>
        <v>0</v>
      </c>
      <c r="E128" s="52"/>
      <c r="F128" s="52"/>
      <c r="G128" s="51">
        <f t="shared" si="13"/>
        <v>0</v>
      </c>
      <c r="H128" s="52"/>
      <c r="I128" s="52"/>
    </row>
    <row r="129" spans="1:9" s="17" customFormat="1" x14ac:dyDescent="0.2">
      <c r="A129" s="23" t="s">
        <v>106</v>
      </c>
      <c r="B129" s="40" t="s">
        <v>125</v>
      </c>
      <c r="C129" s="40" t="s">
        <v>125</v>
      </c>
      <c r="D129" s="51">
        <f t="shared" si="12"/>
        <v>0</v>
      </c>
      <c r="E129" s="52"/>
      <c r="F129" s="52"/>
      <c r="G129" s="51">
        <f t="shared" si="13"/>
        <v>0</v>
      </c>
      <c r="H129" s="52"/>
      <c r="I129" s="52"/>
    </row>
    <row r="130" spans="1:9" s="17" customFormat="1" ht="25.5" x14ac:dyDescent="0.2">
      <c r="A130" s="23" t="s">
        <v>107</v>
      </c>
      <c r="B130" s="40" t="s">
        <v>125</v>
      </c>
      <c r="C130" s="40" t="s">
        <v>125</v>
      </c>
      <c r="D130" s="51">
        <f t="shared" si="12"/>
        <v>0</v>
      </c>
      <c r="E130" s="52"/>
      <c r="F130" s="52"/>
      <c r="G130" s="51">
        <f t="shared" si="13"/>
        <v>0</v>
      </c>
      <c r="H130" s="52"/>
      <c r="I130" s="52"/>
    </row>
    <row r="131" spans="1:9" s="17" customFormat="1" x14ac:dyDescent="0.2">
      <c r="A131" s="22" t="s">
        <v>108</v>
      </c>
      <c r="B131" s="8"/>
      <c r="C131" s="39"/>
      <c r="D131" s="51">
        <f t="shared" si="12"/>
        <v>0</v>
      </c>
      <c r="E131" s="52"/>
      <c r="F131" s="52"/>
      <c r="G131" s="51">
        <f t="shared" si="13"/>
        <v>0</v>
      </c>
      <c r="H131" s="52"/>
      <c r="I131" s="52"/>
    </row>
    <row r="132" spans="1:9" s="17" customFormat="1" x14ac:dyDescent="0.2">
      <c r="A132" s="22" t="s">
        <v>109</v>
      </c>
      <c r="B132" s="8"/>
      <c r="C132" s="39"/>
      <c r="D132" s="51">
        <f t="shared" si="12"/>
        <v>0</v>
      </c>
      <c r="E132" s="52"/>
      <c r="F132" s="52"/>
      <c r="G132" s="51">
        <f t="shared" si="13"/>
        <v>0</v>
      </c>
      <c r="H132" s="52"/>
      <c r="I132" s="52"/>
    </row>
    <row r="133" spans="1:9" s="17" customFormat="1" x14ac:dyDescent="0.2">
      <c r="A133" s="24" t="s">
        <v>110</v>
      </c>
      <c r="B133" s="8">
        <v>12486</v>
      </c>
      <c r="C133" s="43">
        <v>9711</v>
      </c>
      <c r="D133" s="51">
        <f t="shared" si="12"/>
        <v>3151.4659999999999</v>
      </c>
      <c r="E133" s="52">
        <f>348.942+181.203</f>
        <v>530.14499999999998</v>
      </c>
      <c r="F133" s="52">
        <v>2621.3209999999999</v>
      </c>
      <c r="G133" s="51">
        <f t="shared" si="13"/>
        <v>9659.7160000000003</v>
      </c>
      <c r="H133" s="52">
        <f>361.845+268.719+614.856+530.145</f>
        <v>1775.5650000000001</v>
      </c>
      <c r="I133" s="52">
        <f>2477.686+2785.144+2621.321</f>
        <v>7884.1509999999998</v>
      </c>
    </row>
    <row r="134" spans="1:9" s="17" customFormat="1" ht="27.75" x14ac:dyDescent="0.25">
      <c r="A134" s="26" t="s">
        <v>112</v>
      </c>
      <c r="B134" s="8">
        <f>+B135+B136+B137</f>
        <v>4267</v>
      </c>
      <c r="C134" s="8">
        <f t="shared" ref="C134:I134" si="24">+C135+C136+C137</f>
        <v>3697</v>
      </c>
      <c r="D134" s="51">
        <f t="shared" si="24"/>
        <v>1498.93</v>
      </c>
      <c r="E134" s="51">
        <f t="shared" si="24"/>
        <v>1073.825</v>
      </c>
      <c r="F134" s="51">
        <f t="shared" si="24"/>
        <v>425.10500000000002</v>
      </c>
      <c r="G134" s="51">
        <f t="shared" si="24"/>
        <v>3696.1200000000003</v>
      </c>
      <c r="H134" s="51">
        <f t="shared" si="24"/>
        <v>2302.1040000000003</v>
      </c>
      <c r="I134" s="51">
        <f t="shared" si="24"/>
        <v>1394.0160000000001</v>
      </c>
    </row>
    <row r="135" spans="1:9" s="17" customFormat="1" x14ac:dyDescent="0.2">
      <c r="A135" s="27" t="s">
        <v>113</v>
      </c>
      <c r="B135" s="8">
        <v>4267</v>
      </c>
      <c r="C135" s="43">
        <v>3697</v>
      </c>
      <c r="D135" s="51">
        <f t="shared" si="12"/>
        <v>1498.93</v>
      </c>
      <c r="E135" s="52">
        <v>1073.825</v>
      </c>
      <c r="F135" s="52">
        <v>425.10500000000002</v>
      </c>
      <c r="G135" s="51">
        <f t="shared" si="13"/>
        <v>3696.1200000000003</v>
      </c>
      <c r="H135" s="52">
        <f>649.186+579.093+1073.825</f>
        <v>2302.1040000000003</v>
      </c>
      <c r="I135" s="52">
        <f>555.294+413.617+425.105</f>
        <v>1394.0160000000001</v>
      </c>
    </row>
    <row r="136" spans="1:9" s="17" customFormat="1" x14ac:dyDescent="0.2">
      <c r="A136" s="27" t="s">
        <v>114</v>
      </c>
      <c r="B136" s="8"/>
      <c r="C136" s="39"/>
      <c r="D136" s="51">
        <f t="shared" si="12"/>
        <v>0</v>
      </c>
      <c r="E136" s="52"/>
      <c r="F136" s="52"/>
      <c r="G136" s="51">
        <f t="shared" si="13"/>
        <v>0</v>
      </c>
      <c r="H136" s="52"/>
      <c r="I136" s="52"/>
    </row>
    <row r="137" spans="1:9" s="17" customFormat="1" x14ac:dyDescent="0.2">
      <c r="A137" s="27" t="s">
        <v>138</v>
      </c>
      <c r="B137" s="8"/>
      <c r="C137" s="39"/>
      <c r="D137" s="51">
        <f t="shared" si="12"/>
        <v>0</v>
      </c>
      <c r="E137" s="52"/>
      <c r="F137" s="52"/>
      <c r="G137" s="51">
        <f t="shared" si="13"/>
        <v>0</v>
      </c>
      <c r="H137" s="52"/>
      <c r="I137" s="52"/>
    </row>
    <row r="138" spans="1:9" s="17" customFormat="1" x14ac:dyDescent="0.2">
      <c r="A138" s="25" t="s">
        <v>111</v>
      </c>
      <c r="B138" s="8">
        <f t="shared" ref="B138:I138" si="25">+B9+B16+B29+B32+B63+B64+B76+B81+B85+B95+B96+B111+B114+B133</f>
        <v>35783</v>
      </c>
      <c r="C138" s="8">
        <f t="shared" si="25"/>
        <v>27602</v>
      </c>
      <c r="D138" s="51">
        <f t="shared" si="25"/>
        <v>9384.1290000000008</v>
      </c>
      <c r="E138" s="51">
        <f t="shared" si="25"/>
        <v>2381.942</v>
      </c>
      <c r="F138" s="51">
        <f t="shared" si="25"/>
        <v>7002.1869999999999</v>
      </c>
      <c r="G138" s="51">
        <f t="shared" si="25"/>
        <v>29024.521000000001</v>
      </c>
      <c r="H138" s="51">
        <f t="shared" si="25"/>
        <v>6345.5590000000011</v>
      </c>
      <c r="I138" s="51">
        <f t="shared" si="25"/>
        <v>22678.962</v>
      </c>
    </row>
    <row r="139" spans="1:9" s="17" customFormat="1" ht="18" customHeight="1" x14ac:dyDescent="0.2">
      <c r="A139" s="24" t="s">
        <v>115</v>
      </c>
      <c r="B139" s="8">
        <f t="shared" ref="B139:I139" si="26">B10+B17+B29+B36+B63+B64+B112+B81</f>
        <v>21688</v>
      </c>
      <c r="C139" s="8">
        <f t="shared" si="26"/>
        <v>16643</v>
      </c>
      <c r="D139" s="51">
        <f t="shared" si="26"/>
        <v>5395.0340000000006</v>
      </c>
      <c r="E139" s="51">
        <f t="shared" si="26"/>
        <v>1014.168</v>
      </c>
      <c r="F139" s="51">
        <f t="shared" si="26"/>
        <v>4380.866</v>
      </c>
      <c r="G139" s="51">
        <f t="shared" si="26"/>
        <v>16639.786999999997</v>
      </c>
      <c r="H139" s="51">
        <f t="shared" si="26"/>
        <v>2709.0360000000001</v>
      </c>
      <c r="I139" s="51">
        <f t="shared" si="26"/>
        <v>13930.751</v>
      </c>
    </row>
    <row r="140" spans="1:9" s="17" customFormat="1" x14ac:dyDescent="0.2">
      <c r="A140" s="24" t="s">
        <v>116</v>
      </c>
      <c r="B140" s="8">
        <f t="shared" ref="B140:I140" si="27">B12++B18+B22+B76+B85+B95+B96+B113+B114-B116+B33</f>
        <v>1593</v>
      </c>
      <c r="C140" s="8">
        <f t="shared" si="27"/>
        <v>1235</v>
      </c>
      <c r="D140" s="51">
        <f t="shared" si="27"/>
        <v>332.76900000000001</v>
      </c>
      <c r="E140" s="51">
        <f t="shared" si="27"/>
        <v>332.76900000000001</v>
      </c>
      <c r="F140" s="51">
        <f t="shared" si="27"/>
        <v>0</v>
      </c>
      <c r="G140" s="51">
        <f t="shared" si="27"/>
        <v>1233.681</v>
      </c>
      <c r="H140" s="51">
        <f t="shared" si="27"/>
        <v>369.62099999999998</v>
      </c>
      <c r="I140" s="51">
        <f t="shared" si="27"/>
        <v>864.06000000000006</v>
      </c>
    </row>
    <row r="141" spans="1:9" ht="15" x14ac:dyDescent="0.25">
      <c r="A141" s="44" t="s">
        <v>140</v>
      </c>
      <c r="B141" s="45"/>
      <c r="C141" s="46"/>
      <c r="D141" s="46"/>
      <c r="E141" s="46"/>
      <c r="F141" s="47" t="s">
        <v>141</v>
      </c>
      <c r="G141" s="46"/>
      <c r="H141" s="56"/>
      <c r="I141" s="56"/>
    </row>
    <row r="142" spans="1:9" x14ac:dyDescent="0.2">
      <c r="A142" s="48" t="s">
        <v>142</v>
      </c>
      <c r="B142" s="55"/>
      <c r="C142" s="49"/>
      <c r="D142" s="49"/>
      <c r="E142" s="49"/>
      <c r="F142" s="49" t="s">
        <v>143</v>
      </c>
      <c r="G142" s="49"/>
      <c r="H142" s="56"/>
      <c r="I142" s="56"/>
    </row>
    <row r="143" spans="1:9" x14ac:dyDescent="0.2">
      <c r="D143" s="50"/>
    </row>
    <row r="144" spans="1:9" x14ac:dyDescent="0.2">
      <c r="D144" s="50"/>
      <c r="G144" s="54"/>
    </row>
    <row r="145" spans="1:7" x14ac:dyDescent="0.2">
      <c r="A145" s="17"/>
      <c r="B145" s="30"/>
      <c r="D145" s="50"/>
      <c r="G145" s="54"/>
    </row>
    <row r="146" spans="1:7" x14ac:dyDescent="0.2">
      <c r="A146" s="29"/>
      <c r="B146" s="28"/>
      <c r="D146" s="50"/>
      <c r="G146" s="54"/>
    </row>
    <row r="147" spans="1:7" x14ac:dyDescent="0.2">
      <c r="A147" s="18"/>
      <c r="B147" s="30"/>
    </row>
    <row r="148" spans="1:7" x14ac:dyDescent="0.2">
      <c r="A148" s="17"/>
      <c r="B148" s="30"/>
    </row>
    <row r="149" spans="1:7" x14ac:dyDescent="0.2">
      <c r="A149" s="17"/>
      <c r="B149" s="28"/>
    </row>
    <row r="150" spans="1:7" x14ac:dyDescent="0.2">
      <c r="A150" s="17"/>
      <c r="B150" s="30"/>
    </row>
    <row r="151" spans="1:7" x14ac:dyDescent="0.2">
      <c r="A151" s="17"/>
      <c r="B151" s="30"/>
    </row>
    <row r="152" spans="1:7" x14ac:dyDescent="0.2">
      <c r="A152" s="17"/>
      <c r="B152" s="30"/>
      <c r="G152" s="50"/>
    </row>
    <row r="153" spans="1:7" x14ac:dyDescent="0.2">
      <c r="A153" s="17"/>
      <c r="B153" s="30"/>
    </row>
    <row r="154" spans="1:7" x14ac:dyDescent="0.2">
      <c r="A154" s="17"/>
      <c r="B154" s="30"/>
    </row>
    <row r="155" spans="1:7" x14ac:dyDescent="0.2">
      <c r="A155" s="29"/>
      <c r="B155" s="28"/>
    </row>
    <row r="156" spans="1:7" x14ac:dyDescent="0.2">
      <c r="A156" s="17"/>
      <c r="B156" s="17"/>
    </row>
    <row r="157" spans="1:7" x14ac:dyDescent="0.2">
      <c r="A157" s="31"/>
      <c r="B157" s="28"/>
    </row>
    <row r="158" spans="1:7" x14ac:dyDescent="0.2">
      <c r="A158" s="17"/>
      <c r="B158" s="30"/>
    </row>
    <row r="159" spans="1:7" x14ac:dyDescent="0.2">
      <c r="A159" s="17"/>
      <c r="B159" s="30"/>
    </row>
    <row r="160" spans="1:7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" top="0.75" bottom="0.75" header="0.15748031496063" footer="0.65748031500000004"/>
  <pageSetup paperSize="9" scale="60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2020-03-25T11:18:15Z</cp:lastPrinted>
  <dcterms:created xsi:type="dcterms:W3CDTF">2019-05-16T07:12:22Z</dcterms:created>
  <dcterms:modified xsi:type="dcterms:W3CDTF">2020-04-24T10:32:35Z</dcterms:modified>
</cp:coreProperties>
</file>